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vachurch465\OneDrive - Washington State Executive Branch Agencies\Desktop\2025-27 ML DP Analysis\"/>
    </mc:Choice>
  </mc:AlternateContent>
  <xr:revisionPtr revIDLastSave="0" documentId="13_ncr:1_{CD1C6D7E-745B-40CB-A6E0-0D1D081286DA}" xr6:coauthVersionLast="47" xr6:coauthVersionMax="47" xr10:uidLastSave="{00000000-0000-0000-0000-000000000000}"/>
  <bookViews>
    <workbookView xWindow="-120" yWindow="-120" windowWidth="29040" windowHeight="15840" xr2:uid="{2DF0FA08-D239-44F9-BE1A-D140368121B1}"/>
  </bookViews>
  <sheets>
    <sheet name="12203 Obj EH" sheetId="1" r:id="rId1"/>
  </sheets>
  <definedNames>
    <definedName name="Agency">#REF!</definedName>
    <definedName name="AgencyFund">#REF!</definedName>
    <definedName name="AgencyList">#REF!</definedName>
    <definedName name="AgencyProgram">#REF!</definedName>
    <definedName name="AgyChoice">#REF!</definedName>
    <definedName name="AgyCode">#REF!</definedName>
    <definedName name="AllocationType">#REF!</definedName>
    <definedName name="AmountChange">#REF!,#REF!</definedName>
    <definedName name="Analyst">#REF!</definedName>
    <definedName name="AssumptionChange">#REF!,#REF!,#REF!,#REF!,#REF!,#REF!</definedName>
    <definedName name="Assumptions">#REF!,#REF!,#REF!,#REF!,#REF!,#REF!</definedName>
    <definedName name="BudgetOutlook">#REF!</definedName>
    <definedName name="BudType">#REF!</definedName>
    <definedName name="CostType">#REF!,#REF!</definedName>
    <definedName name="CSTitles">#REF!</definedName>
    <definedName name="DecPakTop">#REF!</definedName>
    <definedName name="FundList">#REF!</definedName>
    <definedName name="GrowthRate">#REF!</definedName>
    <definedName name="ItemGroup">#REF!</definedName>
    <definedName name="LEAPDoc">#REF!</definedName>
    <definedName name="LEGAagencies">#REF!</definedName>
    <definedName name="MaintPol">#REF!</definedName>
    <definedName name="MiscLoadType">#REF!</definedName>
    <definedName name="pgmcheck">#REF!</definedName>
    <definedName name="PgmList">#REF!</definedName>
    <definedName name="PlugChange">#REF!,#REF!,#REF!,#REF!,#REF!</definedName>
    <definedName name="PlugSelection">#REF!</definedName>
    <definedName name="PlugSelectionCS">#REF!</definedName>
    <definedName name="rptTop">#REF!</definedName>
    <definedName name="ServiceDec">#REF!</definedName>
    <definedName name="ServNum">#REF!</definedName>
    <definedName name="TypeOfMiscLoad">#REF!</definedName>
    <definedName name="ValidWinSumCodes">#REF!</definedName>
    <definedName name="WinSumItem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6" i="1" l="1"/>
  <c r="V67" i="1" s="1"/>
  <c r="V65" i="1"/>
  <c r="V64" i="1"/>
  <c r="Z61" i="1"/>
  <c r="Z60" i="1"/>
  <c r="Z59" i="1"/>
  <c r="Z58" i="1"/>
  <c r="V68" i="1" l="1"/>
  <c r="Y58" i="1"/>
  <c r="W59" i="1" l="1"/>
  <c r="Y59" i="1" s="1"/>
  <c r="AA58" i="1"/>
  <c r="W60" i="1" l="1"/>
  <c r="Y60" i="1" s="1"/>
  <c r="AA59" i="1"/>
  <c r="W61" i="1" l="1"/>
  <c r="Y61" i="1" s="1"/>
  <c r="AA61" i="1" s="1"/>
  <c r="AA60" i="1"/>
  <c r="H53" i="1" l="1"/>
  <c r="G53" i="1"/>
  <c r="F53" i="1"/>
  <c r="E53" i="1"/>
  <c r="D53" i="1"/>
  <c r="C53" i="1"/>
  <c r="Z52" i="1"/>
  <c r="Z53" i="1" s="1"/>
  <c r="Y52" i="1"/>
  <c r="Y53" i="1" s="1"/>
  <c r="X52" i="1"/>
  <c r="X53" i="1" s="1"/>
  <c r="W52" i="1"/>
  <c r="W53" i="1" s="1"/>
  <c r="V52" i="1"/>
  <c r="V53" i="1" s="1"/>
  <c r="U52" i="1"/>
  <c r="U53" i="1" s="1"/>
  <c r="T52" i="1"/>
  <c r="T53" i="1" s="1"/>
  <c r="S52" i="1"/>
  <c r="S53" i="1" s="1"/>
  <c r="R52" i="1"/>
  <c r="R53" i="1" s="1"/>
  <c r="Q52" i="1"/>
  <c r="Q53" i="1" s="1"/>
  <c r="P52" i="1"/>
  <c r="P53" i="1" s="1"/>
  <c r="O52" i="1"/>
  <c r="O53" i="1" s="1"/>
  <c r="N52" i="1"/>
  <c r="N53" i="1" s="1"/>
  <c r="M52" i="1"/>
  <c r="M53" i="1" s="1"/>
  <c r="L52" i="1"/>
  <c r="L53" i="1" s="1"/>
  <c r="K52" i="1"/>
  <c r="K53" i="1" s="1"/>
  <c r="J52" i="1"/>
  <c r="J53" i="1" s="1"/>
  <c r="I52" i="1"/>
  <c r="AA51" i="1"/>
  <c r="AA50" i="1"/>
  <c r="AA49" i="1"/>
  <c r="AA48" i="1"/>
  <c r="AA47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A38" i="1"/>
  <c r="AA37" i="1"/>
  <c r="AA36" i="1"/>
  <c r="AA35" i="1"/>
  <c r="AA34" i="1"/>
  <c r="AA33" i="1"/>
  <c r="AA32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A23" i="1"/>
  <c r="AA22" i="1"/>
  <c r="AA21" i="1"/>
  <c r="AA20" i="1"/>
  <c r="AA19" i="1"/>
  <c r="AA18" i="1"/>
  <c r="AA17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A8" i="1"/>
  <c r="AA7" i="1"/>
  <c r="AA6" i="1"/>
  <c r="AA5" i="1"/>
  <c r="AA4" i="1"/>
  <c r="AA39" i="1" l="1"/>
  <c r="AA9" i="1"/>
  <c r="AA52" i="1"/>
  <c r="AA53" i="1" s="1"/>
  <c r="AA54" i="1" s="1"/>
  <c r="AA24" i="1"/>
  <c r="AA25" i="1" s="1"/>
  <c r="I53" i="1"/>
  <c r="AA40" i="1" l="1"/>
</calcChain>
</file>

<file path=xl/sharedStrings.xml><?xml version="1.0" encoding="utf-8"?>
<sst xmlns="http://schemas.openxmlformats.org/spreadsheetml/2006/main" count="67" uniqueCount="39">
  <si>
    <t>2019-21</t>
  </si>
  <si>
    <t>FY2020 (7/2019-6/2020)</t>
  </si>
  <si>
    <t>FY2021 (7/2020-6/2021)</t>
  </si>
  <si>
    <t>PO</t>
  </si>
  <si>
    <t>PO Date</t>
  </si>
  <si>
    <t>Biennium Total</t>
  </si>
  <si>
    <t>3/2017-2/2021</t>
  </si>
  <si>
    <t>5/2018-4/2022</t>
  </si>
  <si>
    <t>1/2019-12/2022</t>
  </si>
  <si>
    <t>5/2020-4/2024</t>
  </si>
  <si>
    <t>DES Admin Fee</t>
  </si>
  <si>
    <t>2021-23</t>
  </si>
  <si>
    <t>FY2022 (7/2021-6/2022)</t>
  </si>
  <si>
    <t>FY2023 (7/2022-6/2023)</t>
  </si>
  <si>
    <t>1/2022-12/2025</t>
  </si>
  <si>
    <t>3/2022-2/2026</t>
  </si>
  <si>
    <t>12/2022-11/2026</t>
  </si>
  <si>
    <t>2023-25</t>
  </si>
  <si>
    <t>FY2024 (7/2023-6/2024)</t>
  </si>
  <si>
    <t>FY2025 (7/2024-6/2025)</t>
  </si>
  <si>
    <t>1/2024-12/2027</t>
  </si>
  <si>
    <t>7/2024-6/2028</t>
  </si>
  <si>
    <t>2025-27</t>
  </si>
  <si>
    <t>FY2026 (7/2025-6/2026)</t>
  </si>
  <si>
    <t>FY2027 (7/2026-6/2027)</t>
  </si>
  <si>
    <t xml:space="preserve">2021-23 Change from 2019-21 =&gt; </t>
  </si>
  <si>
    <t xml:space="preserve">2023-25 Change from 2021-23 =&gt; </t>
  </si>
  <si>
    <t xml:space="preserve">2025-27 Change from 2023-25 =&gt; </t>
  </si>
  <si>
    <t>Biennium</t>
  </si>
  <si>
    <t>Initial Base</t>
  </si>
  <si>
    <t>Base Adjustment</t>
  </si>
  <si>
    <t>Net Base</t>
  </si>
  <si>
    <t>Actual /Projected Expenditures</t>
  </si>
  <si>
    <t>Variance Base/Actual</t>
  </si>
  <si>
    <t>2025-27 Current Base</t>
  </si>
  <si>
    <t>Current Base vs. Actual/Projected Expenditures Variance</t>
  </si>
  <si>
    <t>2025-27 Request (Rounded to Even Amount)</t>
  </si>
  <si>
    <t>2025-27 Request by Fiscal Year</t>
  </si>
  <si>
    <t>2025-27 Actual/Lease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</si>
</sst>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10" x14ac:knownFonts="1">
    <font>
      <sz val="10"/>
      <color indexed="8"/>
      <name val="ARIAL"/>
      <charset val="1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Dot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79">
    <xf numFmtId="0" fontId="0" fillId="0" borderId="0" xfId="0">
      <alignment vertical="top"/>
    </xf>
    <xf numFmtId="0" fontId="5" fillId="0" borderId="2" xfId="0" quotePrefix="1" applyFont="1" applyBorder="1" applyAlignment="1">
      <alignment horizontal="center" vertical="top"/>
    </xf>
    <xf numFmtId="0" fontId="6" fillId="0" borderId="3" xfId="0" applyFont="1" applyBorder="1">
      <alignment vertical="top"/>
    </xf>
    <xf numFmtId="0" fontId="5" fillId="0" borderId="3" xfId="0" applyFont="1" applyBorder="1">
      <alignment vertical="top"/>
    </xf>
    <xf numFmtId="0" fontId="6" fillId="0" borderId="4" xfId="0" applyFont="1" applyBorder="1">
      <alignment vertical="top"/>
    </xf>
    <xf numFmtId="0" fontId="6" fillId="0" borderId="5" xfId="0" applyFont="1" applyBorder="1">
      <alignment vertical="top"/>
    </xf>
    <xf numFmtId="0" fontId="6" fillId="0" borderId="0" xfId="0" applyFont="1" applyAlignment="1">
      <alignment horizontal="left" vertical="top" indent="1"/>
    </xf>
    <xf numFmtId="0" fontId="6" fillId="0" borderId="0" xfId="0" applyFont="1">
      <alignment vertical="top"/>
    </xf>
    <xf numFmtId="0" fontId="5" fillId="0" borderId="6" xfId="0" quotePrefix="1" applyFont="1" applyBorder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6" fillId="0" borderId="7" xfId="0" applyFont="1" applyBorder="1">
      <alignment vertical="top"/>
    </xf>
    <xf numFmtId="0" fontId="5" fillId="0" borderId="6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7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indent="1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0" xfId="0" quotePrefix="1" applyFont="1" applyAlignment="1">
      <alignment horizontal="center" vertical="top"/>
    </xf>
    <xf numFmtId="38" fontId="6" fillId="0" borderId="0" xfId="0" applyNumberFormat="1" applyFont="1">
      <alignment vertical="top"/>
    </xf>
    <xf numFmtId="38" fontId="6" fillId="0" borderId="1" xfId="0" applyNumberFormat="1" applyFont="1" applyBorder="1">
      <alignment vertical="top"/>
    </xf>
    <xf numFmtId="38" fontId="6" fillId="4" borderId="7" xfId="0" applyNumberFormat="1" applyFont="1" applyFill="1" applyBorder="1">
      <alignment vertical="top"/>
    </xf>
    <xf numFmtId="38" fontId="6" fillId="0" borderId="0" xfId="0" applyNumberFormat="1" applyFont="1" applyAlignment="1">
      <alignment horizontal="left" vertical="top" indent="1"/>
    </xf>
    <xf numFmtId="0" fontId="6" fillId="0" borderId="6" xfId="0" applyFont="1" applyBorder="1" applyAlignment="1">
      <alignment horizontal="left" vertical="top"/>
    </xf>
    <xf numFmtId="0" fontId="6" fillId="0" borderId="6" xfId="0" applyFont="1" applyBorder="1">
      <alignment vertical="top"/>
    </xf>
    <xf numFmtId="38" fontId="5" fillId="0" borderId="0" xfId="0" applyNumberFormat="1" applyFont="1">
      <alignment vertical="top"/>
    </xf>
    <xf numFmtId="38" fontId="5" fillId="0" borderId="1" xfId="0" applyNumberFormat="1" applyFont="1" applyBorder="1">
      <alignment vertical="top"/>
    </xf>
    <xf numFmtId="38" fontId="5" fillId="4" borderId="7" xfId="0" applyNumberFormat="1" applyFont="1" applyFill="1" applyBorder="1">
      <alignment vertical="top"/>
    </xf>
    <xf numFmtId="38" fontId="6" fillId="0" borderId="7" xfId="0" applyNumberFormat="1" applyFont="1" applyBorder="1">
      <alignment vertical="top"/>
    </xf>
    <xf numFmtId="0" fontId="6" fillId="0" borderId="8" xfId="0" applyFont="1" applyBorder="1">
      <alignment vertical="top"/>
    </xf>
    <xf numFmtId="0" fontId="6" fillId="0" borderId="9" xfId="0" applyFont="1" applyBorder="1">
      <alignment vertical="top"/>
    </xf>
    <xf numFmtId="38" fontId="6" fillId="0" borderId="9" xfId="0" applyNumberFormat="1" applyFont="1" applyBorder="1">
      <alignment vertical="top"/>
    </xf>
    <xf numFmtId="38" fontId="6" fillId="0" borderId="10" xfId="0" applyNumberFormat="1" applyFont="1" applyBorder="1">
      <alignment vertical="top"/>
    </xf>
    <xf numFmtId="38" fontId="6" fillId="0" borderId="11" xfId="0" applyNumberFormat="1" applyFont="1" applyBorder="1">
      <alignment vertical="top"/>
    </xf>
    <xf numFmtId="0" fontId="6" fillId="5" borderId="0" xfId="0" applyFont="1" applyFill="1">
      <alignment vertical="top"/>
    </xf>
    <xf numFmtId="0" fontId="6" fillId="5" borderId="1" xfId="0" applyFont="1" applyFill="1" applyBorder="1">
      <alignment vertical="top"/>
    </xf>
    <xf numFmtId="0" fontId="6" fillId="0" borderId="2" xfId="0" applyFont="1" applyBorder="1">
      <alignment vertical="top"/>
    </xf>
    <xf numFmtId="38" fontId="6" fillId="0" borderId="3" xfId="0" applyNumberFormat="1" applyFont="1" applyBorder="1">
      <alignment vertical="top"/>
    </xf>
    <xf numFmtId="38" fontId="6" fillId="0" borderId="4" xfId="0" applyNumberFormat="1" applyFont="1" applyBorder="1">
      <alignment vertical="top"/>
    </xf>
    <xf numFmtId="0" fontId="5" fillId="0" borderId="0" xfId="0" applyFont="1">
      <alignment vertical="top"/>
    </xf>
    <xf numFmtId="0" fontId="6" fillId="0" borderId="1" xfId="0" applyFont="1" applyBorder="1">
      <alignment vertical="top"/>
    </xf>
    <xf numFmtId="0" fontId="7" fillId="0" borderId="6" xfId="0" applyFont="1" applyBorder="1" applyAlignment="1">
      <alignment horizontal="center" vertical="top"/>
    </xf>
    <xf numFmtId="0" fontId="7" fillId="0" borderId="0" xfId="0" quotePrefix="1" applyFont="1" applyAlignment="1">
      <alignment horizontal="center" vertical="top"/>
    </xf>
    <xf numFmtId="38" fontId="7" fillId="0" borderId="0" xfId="0" applyNumberFormat="1" applyFont="1">
      <alignment vertical="top"/>
    </xf>
    <xf numFmtId="38" fontId="7" fillId="0" borderId="1" xfId="0" applyNumberFormat="1" applyFont="1" applyBorder="1">
      <alignment vertical="top"/>
    </xf>
    <xf numFmtId="38" fontId="7" fillId="4" borderId="7" xfId="0" applyNumberFormat="1" applyFont="1" applyFill="1" applyBorder="1">
      <alignment vertical="top"/>
    </xf>
    <xf numFmtId="38" fontId="7" fillId="0" borderId="0" xfId="0" applyNumberFormat="1" applyFont="1" applyAlignment="1">
      <alignment horizontal="left" vertical="top" indent="1"/>
    </xf>
    <xf numFmtId="0" fontId="7" fillId="0" borderId="0" xfId="0" applyFont="1">
      <alignment vertical="top"/>
    </xf>
    <xf numFmtId="38" fontId="8" fillId="0" borderId="0" xfId="0" applyNumberFormat="1" applyFont="1" applyAlignment="1">
      <alignment horizontal="right" vertical="top"/>
    </xf>
    <xf numFmtId="38" fontId="5" fillId="0" borderId="7" xfId="0" applyNumberFormat="1" applyFont="1" applyBorder="1">
      <alignment vertical="top"/>
    </xf>
    <xf numFmtId="0" fontId="6" fillId="0" borderId="11" xfId="0" applyFont="1" applyBorder="1">
      <alignment vertical="top"/>
    </xf>
    <xf numFmtId="0" fontId="6" fillId="0" borderId="10" xfId="0" applyFont="1" applyBorder="1">
      <alignment vertical="top"/>
    </xf>
    <xf numFmtId="38" fontId="6" fillId="6" borderId="0" xfId="0" applyNumberFormat="1" applyFont="1" applyFill="1">
      <alignment vertical="top"/>
    </xf>
    <xf numFmtId="38" fontId="5" fillId="6" borderId="1" xfId="0" applyNumberFormat="1" applyFont="1" applyFill="1" applyBorder="1">
      <alignment vertical="top"/>
    </xf>
    <xf numFmtId="0" fontId="2" fillId="7" borderId="12" xfId="1" applyFont="1" applyFill="1" applyBorder="1" applyAlignment="1">
      <alignment horizontal="center" wrapText="1"/>
    </xf>
    <xf numFmtId="0" fontId="3" fillId="7" borderId="12" xfId="1" quotePrefix="1" applyFont="1" applyFill="1" applyBorder="1" applyAlignment="1">
      <alignment horizontal="center"/>
    </xf>
    <xf numFmtId="38" fontId="3" fillId="7" borderId="12" xfId="1" applyNumberFormat="1" applyFont="1" applyFill="1" applyBorder="1"/>
    <xf numFmtId="0" fontId="6" fillId="7" borderId="0" xfId="0" applyFont="1" applyFill="1">
      <alignment vertical="top"/>
    </xf>
    <xf numFmtId="38" fontId="3" fillId="7" borderId="2" xfId="1" applyNumberFormat="1" applyFont="1" applyFill="1" applyBorder="1"/>
    <xf numFmtId="0" fontId="3" fillId="7" borderId="3" xfId="1" applyFont="1" applyFill="1" applyBorder="1" applyAlignment="1">
      <alignment horizontal="left" indent="1"/>
    </xf>
    <xf numFmtId="0" fontId="3" fillId="7" borderId="3" xfId="1" applyFont="1" applyFill="1" applyBorder="1"/>
    <xf numFmtId="0" fontId="3" fillId="7" borderId="5" xfId="1" applyFont="1" applyFill="1" applyBorder="1"/>
    <xf numFmtId="38" fontId="3" fillId="7" borderId="6" xfId="1" applyNumberFormat="1" applyFont="1" applyFill="1" applyBorder="1"/>
    <xf numFmtId="0" fontId="3" fillId="7" borderId="7" xfId="1" applyFont="1" applyFill="1" applyBorder="1"/>
    <xf numFmtId="38" fontId="2" fillId="7" borderId="6" xfId="1" applyNumberFormat="1" applyFont="1" applyFill="1" applyBorder="1"/>
    <xf numFmtId="38" fontId="3" fillId="7" borderId="8" xfId="1" applyNumberFormat="1" applyFont="1" applyFill="1" applyBorder="1"/>
    <xf numFmtId="0" fontId="3" fillId="7" borderId="9" xfId="1" applyFont="1" applyFill="1" applyBorder="1" applyAlignment="1">
      <alignment horizontal="left" indent="1"/>
    </xf>
    <xf numFmtId="0" fontId="3" fillId="7" borderId="9" xfId="1" applyFont="1" applyFill="1" applyBorder="1"/>
    <xf numFmtId="0" fontId="3" fillId="7" borderId="11" xfId="1" applyFont="1" applyFill="1" applyBorder="1"/>
    <xf numFmtId="0" fontId="3" fillId="7" borderId="0" xfId="1" applyFont="1" applyFill="1" applyAlignment="1">
      <alignment horizontal="left" indent="1"/>
    </xf>
    <xf numFmtId="0" fontId="3" fillId="7" borderId="0" xfId="1" applyFont="1" applyFill="1"/>
    <xf numFmtId="0" fontId="2" fillId="7" borderId="0" xfId="1" applyFont="1" applyFill="1" applyAlignment="1">
      <alignment horizontal="left" indent="1"/>
    </xf>
    <xf numFmtId="0" fontId="3" fillId="6" borderId="12" xfId="1" quotePrefix="1" applyFont="1" applyFill="1" applyBorder="1" applyAlignment="1">
      <alignment horizontal="center"/>
    </xf>
    <xf numFmtId="38" fontId="3" fillId="6" borderId="12" xfId="1" applyNumberFormat="1" applyFont="1" applyFill="1" applyBorder="1"/>
    <xf numFmtId="38" fontId="4" fillId="6" borderId="12" xfId="1" applyNumberFormat="1" applyFont="1" applyFill="1" applyBorder="1"/>
    <xf numFmtId="38" fontId="9" fillId="6" borderId="12" xfId="1" applyNumberFormat="1" applyFont="1" applyFill="1" applyBorder="1"/>
  </cellXfs>
  <cellStyles count="2">
    <cellStyle name="Normal" xfId="0" builtinId="0"/>
    <cellStyle name="Normal 2" xfId="1" xr:uid="{1F3B4EF7-E2E8-4BCE-9509-254396A6E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F41AB-661D-4291-89E0-81B2BEB5FBAD}">
  <dimension ref="A1:AC69"/>
  <sheetViews>
    <sheetView tabSelected="1" zoomScale="85" zoomScaleNormal="85" workbookViewId="0"/>
  </sheetViews>
  <sheetFormatPr defaultRowHeight="12.75" x14ac:dyDescent="0.2"/>
  <cols>
    <col min="1" max="1" width="12.7109375" style="7" customWidth="1"/>
    <col min="2" max="2" width="18.7109375" style="7" customWidth="1"/>
    <col min="3" max="27" width="12.7109375" style="7" customWidth="1"/>
    <col min="28" max="28" width="10" style="6" bestFit="1" customWidth="1"/>
    <col min="29" max="16384" width="9.140625" style="7"/>
  </cols>
  <sheetData>
    <row r="1" spans="1:29" x14ac:dyDescent="0.2">
      <c r="A1" s="1" t="s">
        <v>0</v>
      </c>
      <c r="B1" s="2"/>
      <c r="C1" s="3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4"/>
      <c r="O1" s="3" t="s">
        <v>2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5"/>
    </row>
    <row r="2" spans="1:29" x14ac:dyDescent="0.2">
      <c r="A2" s="8"/>
      <c r="C2" s="9">
        <v>43647</v>
      </c>
      <c r="D2" s="9">
        <v>43678</v>
      </c>
      <c r="E2" s="9">
        <v>43709</v>
      </c>
      <c r="F2" s="9">
        <v>43739</v>
      </c>
      <c r="G2" s="9">
        <v>43770</v>
      </c>
      <c r="H2" s="9">
        <v>43800</v>
      </c>
      <c r="I2" s="9">
        <v>43831</v>
      </c>
      <c r="J2" s="9">
        <v>43862</v>
      </c>
      <c r="K2" s="9">
        <v>43891</v>
      </c>
      <c r="L2" s="9">
        <v>43922</v>
      </c>
      <c r="M2" s="9">
        <v>43952</v>
      </c>
      <c r="N2" s="10">
        <v>43983</v>
      </c>
      <c r="O2" s="9">
        <v>44013</v>
      </c>
      <c r="P2" s="9">
        <v>44044</v>
      </c>
      <c r="Q2" s="9">
        <v>44075</v>
      </c>
      <c r="R2" s="9">
        <v>44105</v>
      </c>
      <c r="S2" s="9">
        <v>44136</v>
      </c>
      <c r="T2" s="9">
        <v>44166</v>
      </c>
      <c r="U2" s="9">
        <v>44197</v>
      </c>
      <c r="V2" s="9">
        <v>44228</v>
      </c>
      <c r="W2" s="9">
        <v>44256</v>
      </c>
      <c r="X2" s="9">
        <v>44287</v>
      </c>
      <c r="Y2" s="9">
        <v>44317</v>
      </c>
      <c r="Z2" s="9">
        <v>44348</v>
      </c>
      <c r="AA2" s="11"/>
    </row>
    <row r="3" spans="1:29" s="19" customFormat="1" ht="25.5" x14ac:dyDescent="0.2">
      <c r="A3" s="12" t="s">
        <v>3</v>
      </c>
      <c r="B3" s="13" t="s">
        <v>4</v>
      </c>
      <c r="C3" s="14">
        <v>1</v>
      </c>
      <c r="D3" s="14">
        <v>2</v>
      </c>
      <c r="E3" s="14">
        <v>3</v>
      </c>
      <c r="F3" s="14">
        <v>4</v>
      </c>
      <c r="G3" s="14">
        <v>5</v>
      </c>
      <c r="H3" s="14">
        <v>6</v>
      </c>
      <c r="I3" s="14">
        <v>7</v>
      </c>
      <c r="J3" s="14">
        <v>8</v>
      </c>
      <c r="K3" s="14">
        <v>9</v>
      </c>
      <c r="L3" s="14">
        <v>10</v>
      </c>
      <c r="M3" s="14">
        <v>11</v>
      </c>
      <c r="N3" s="15">
        <v>12</v>
      </c>
      <c r="O3" s="16">
        <v>13</v>
      </c>
      <c r="P3" s="16">
        <v>14</v>
      </c>
      <c r="Q3" s="16">
        <v>15</v>
      </c>
      <c r="R3" s="16">
        <v>16</v>
      </c>
      <c r="S3" s="16">
        <v>17</v>
      </c>
      <c r="T3" s="16">
        <v>18</v>
      </c>
      <c r="U3" s="16">
        <v>19</v>
      </c>
      <c r="V3" s="16">
        <v>20</v>
      </c>
      <c r="W3" s="16">
        <v>21</v>
      </c>
      <c r="X3" s="16">
        <v>22</v>
      </c>
      <c r="Y3" s="16">
        <v>23</v>
      </c>
      <c r="Z3" s="16">
        <v>24</v>
      </c>
      <c r="AA3" s="17" t="s">
        <v>5</v>
      </c>
      <c r="AB3" s="18"/>
    </row>
    <row r="4" spans="1:29" x14ac:dyDescent="0.2">
      <c r="A4" s="20">
        <v>902122</v>
      </c>
      <c r="B4" s="21" t="s">
        <v>6</v>
      </c>
      <c r="C4" s="22">
        <v>8100.74</v>
      </c>
      <c r="D4" s="22">
        <v>8100.74</v>
      </c>
      <c r="E4" s="22">
        <v>8100.74</v>
      </c>
      <c r="F4" s="22">
        <v>8100.74</v>
      </c>
      <c r="G4" s="22">
        <v>8100.74</v>
      </c>
      <c r="H4" s="22">
        <v>8100.74</v>
      </c>
      <c r="I4" s="22">
        <v>8100.74</v>
      </c>
      <c r="J4" s="22">
        <v>8100.74</v>
      </c>
      <c r="K4" s="22">
        <v>8100.74</v>
      </c>
      <c r="L4" s="22">
        <v>8100.74</v>
      </c>
      <c r="M4" s="22">
        <v>8100.74</v>
      </c>
      <c r="N4" s="23">
        <v>8100.74</v>
      </c>
      <c r="O4" s="22">
        <v>8100.74</v>
      </c>
      <c r="P4" s="22">
        <v>8100.74</v>
      </c>
      <c r="Q4" s="22">
        <v>8100.74</v>
      </c>
      <c r="R4" s="22">
        <v>8100.74</v>
      </c>
      <c r="S4" s="22">
        <v>8100.74</v>
      </c>
      <c r="T4" s="22">
        <v>8100.74</v>
      </c>
      <c r="U4" s="22">
        <v>8100.74</v>
      </c>
      <c r="V4" s="22">
        <v>8100.74</v>
      </c>
      <c r="W4" s="22"/>
      <c r="X4" s="22"/>
      <c r="Y4" s="22"/>
      <c r="Z4" s="22"/>
      <c r="AA4" s="24">
        <f>SUM(C4:Z4)</f>
        <v>162014.79999999999</v>
      </c>
      <c r="AB4" s="25"/>
      <c r="AC4" s="22"/>
    </row>
    <row r="5" spans="1:29" x14ac:dyDescent="0.2">
      <c r="A5" s="20">
        <v>902235</v>
      </c>
      <c r="B5" s="21" t="s">
        <v>7</v>
      </c>
      <c r="C5" s="22">
        <v>6340.6</v>
      </c>
      <c r="D5" s="22">
        <v>6340.6</v>
      </c>
      <c r="E5" s="22">
        <v>6340.6</v>
      </c>
      <c r="F5" s="22">
        <v>6340.6</v>
      </c>
      <c r="G5" s="22">
        <v>6340.6</v>
      </c>
      <c r="H5" s="22">
        <v>6340.6</v>
      </c>
      <c r="I5" s="22">
        <v>6340.6</v>
      </c>
      <c r="J5" s="22">
        <v>6340.6</v>
      </c>
      <c r="K5" s="22">
        <v>6340.6</v>
      </c>
      <c r="L5" s="22">
        <v>6340.6</v>
      </c>
      <c r="M5" s="22">
        <v>6340.6</v>
      </c>
      <c r="N5" s="23">
        <v>6340.6</v>
      </c>
      <c r="O5" s="22">
        <v>6340.6</v>
      </c>
      <c r="P5" s="22">
        <v>6340.6</v>
      </c>
      <c r="Q5" s="22">
        <v>6340.6</v>
      </c>
      <c r="R5" s="22">
        <v>6340.6</v>
      </c>
      <c r="S5" s="22">
        <v>6340.6</v>
      </c>
      <c r="T5" s="22">
        <v>6340.6</v>
      </c>
      <c r="U5" s="22">
        <v>6340.6</v>
      </c>
      <c r="V5" s="22">
        <v>6340.6</v>
      </c>
      <c r="W5" s="22">
        <v>6340.6</v>
      </c>
      <c r="X5" s="22">
        <v>6340.6</v>
      </c>
      <c r="Y5" s="22">
        <v>6340.6</v>
      </c>
      <c r="Z5" s="22">
        <v>6340.6</v>
      </c>
      <c r="AA5" s="24">
        <f>SUM(C5:Z5)</f>
        <v>152174.40000000005</v>
      </c>
      <c r="AB5" s="25"/>
      <c r="AC5" s="22"/>
    </row>
    <row r="6" spans="1:29" x14ac:dyDescent="0.2">
      <c r="A6" s="20">
        <v>902266</v>
      </c>
      <c r="B6" s="21" t="s">
        <v>8</v>
      </c>
      <c r="C6" s="22">
        <v>8884.59</v>
      </c>
      <c r="D6" s="22">
        <v>8884.59</v>
      </c>
      <c r="E6" s="22">
        <v>8884.59</v>
      </c>
      <c r="F6" s="22">
        <v>8884.59</v>
      </c>
      <c r="G6" s="22">
        <v>8884.59</v>
      </c>
      <c r="H6" s="22">
        <v>8884.59</v>
      </c>
      <c r="I6" s="22">
        <v>8884.59</v>
      </c>
      <c r="J6" s="22">
        <v>8884.59</v>
      </c>
      <c r="K6" s="22">
        <v>8884.59</v>
      </c>
      <c r="L6" s="22">
        <v>8884.59</v>
      </c>
      <c r="M6" s="22">
        <v>8884.59</v>
      </c>
      <c r="N6" s="23">
        <v>8884.59</v>
      </c>
      <c r="O6" s="22">
        <v>8884.59</v>
      </c>
      <c r="P6" s="22">
        <v>8841.9699999999993</v>
      </c>
      <c r="Q6" s="22">
        <v>8841.9699999999993</v>
      </c>
      <c r="R6" s="22">
        <v>8841.9699999999993</v>
      </c>
      <c r="S6" s="22">
        <v>8841.9699999999993</v>
      </c>
      <c r="T6" s="22">
        <v>8841.9699999999993</v>
      </c>
      <c r="U6" s="22">
        <v>8841.9699999999993</v>
      </c>
      <c r="V6" s="22">
        <v>8841.9699999999993</v>
      </c>
      <c r="W6" s="22">
        <v>8841.9699999999993</v>
      </c>
      <c r="X6" s="22">
        <v>8841.9699999999993</v>
      </c>
      <c r="Y6" s="22">
        <v>8841.9699999999993</v>
      </c>
      <c r="Z6" s="22">
        <v>8841.9699999999993</v>
      </c>
      <c r="AA6" s="24">
        <f t="shared" ref="AA6:AA8" si="0">SUM(C6:Z6)</f>
        <v>212761.33999999997</v>
      </c>
      <c r="AB6" s="25"/>
      <c r="AC6" s="22"/>
    </row>
    <row r="7" spans="1:29" x14ac:dyDescent="0.2">
      <c r="A7" s="20">
        <v>902461</v>
      </c>
      <c r="B7" s="21" t="s">
        <v>9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>
        <v>3272.91</v>
      </c>
      <c r="N7" s="23">
        <v>3272.91</v>
      </c>
      <c r="O7" s="22">
        <v>3272.91</v>
      </c>
      <c r="P7" s="22">
        <v>3272.91</v>
      </c>
      <c r="Q7" s="22">
        <v>3272.91</v>
      </c>
      <c r="R7" s="22">
        <v>3272.91</v>
      </c>
      <c r="S7" s="22">
        <v>3272.91</v>
      </c>
      <c r="T7" s="22">
        <v>3272.91</v>
      </c>
      <c r="U7" s="22">
        <v>3272.91</v>
      </c>
      <c r="V7" s="22">
        <v>3272.91</v>
      </c>
      <c r="W7" s="22">
        <v>3272.91</v>
      </c>
      <c r="X7" s="22">
        <v>3272.91</v>
      </c>
      <c r="Y7" s="22">
        <v>3272.91</v>
      </c>
      <c r="Z7" s="22">
        <v>3272.91</v>
      </c>
      <c r="AA7" s="24">
        <f t="shared" si="0"/>
        <v>45820.740000000005</v>
      </c>
      <c r="AB7" s="25"/>
      <c r="AC7" s="22"/>
    </row>
    <row r="8" spans="1:29" x14ac:dyDescent="0.2">
      <c r="A8" s="26" t="s">
        <v>10</v>
      </c>
      <c r="C8" s="22">
        <v>1228.5</v>
      </c>
      <c r="D8" s="22">
        <v>1228.5</v>
      </c>
      <c r="E8" s="22">
        <v>1228.5</v>
      </c>
      <c r="F8" s="22">
        <v>1228.5</v>
      </c>
      <c r="G8" s="22">
        <v>1228.5</v>
      </c>
      <c r="H8" s="22">
        <v>1228.5</v>
      </c>
      <c r="I8" s="22">
        <v>1228.5</v>
      </c>
      <c r="J8" s="22">
        <v>1228.5</v>
      </c>
      <c r="K8" s="22">
        <v>1228.5</v>
      </c>
      <c r="L8" s="22">
        <v>1228.5</v>
      </c>
      <c r="M8" s="22">
        <v>1228.5</v>
      </c>
      <c r="N8" s="23">
        <v>1228.5</v>
      </c>
      <c r="O8" s="22">
        <v>1228.5</v>
      </c>
      <c r="P8" s="22">
        <v>1226.75</v>
      </c>
      <c r="Q8" s="22">
        <v>1226.75</v>
      </c>
      <c r="R8" s="22">
        <v>1226.75</v>
      </c>
      <c r="S8" s="22">
        <v>1226.75</v>
      </c>
      <c r="T8" s="22">
        <v>1226.75</v>
      </c>
      <c r="U8" s="22">
        <v>1226.75</v>
      </c>
      <c r="V8" s="22">
        <v>1226.75</v>
      </c>
      <c r="W8" s="22">
        <v>1226.75</v>
      </c>
      <c r="X8" s="22">
        <v>1226.75</v>
      </c>
      <c r="Y8" s="22">
        <v>1226.75</v>
      </c>
      <c r="Z8" s="22">
        <v>1226.75</v>
      </c>
      <c r="AA8" s="24">
        <f t="shared" si="0"/>
        <v>29464.75</v>
      </c>
      <c r="AB8" s="25"/>
      <c r="AC8" s="22"/>
    </row>
    <row r="9" spans="1:29" x14ac:dyDescent="0.2">
      <c r="A9" s="27"/>
      <c r="C9" s="28">
        <f t="shared" ref="C9:AA9" si="1">SUM(C4:C8)</f>
        <v>24554.43</v>
      </c>
      <c r="D9" s="28">
        <f t="shared" si="1"/>
        <v>24554.43</v>
      </c>
      <c r="E9" s="28">
        <f t="shared" si="1"/>
        <v>24554.43</v>
      </c>
      <c r="F9" s="28">
        <f t="shared" si="1"/>
        <v>24554.43</v>
      </c>
      <c r="G9" s="28">
        <f t="shared" si="1"/>
        <v>24554.43</v>
      </c>
      <c r="H9" s="28">
        <f t="shared" si="1"/>
        <v>24554.43</v>
      </c>
      <c r="I9" s="28">
        <f t="shared" si="1"/>
        <v>24554.43</v>
      </c>
      <c r="J9" s="28">
        <f t="shared" si="1"/>
        <v>24554.43</v>
      </c>
      <c r="K9" s="28">
        <f t="shared" si="1"/>
        <v>24554.43</v>
      </c>
      <c r="L9" s="28">
        <f t="shared" si="1"/>
        <v>24554.43</v>
      </c>
      <c r="M9" s="28">
        <f t="shared" si="1"/>
        <v>27827.34</v>
      </c>
      <c r="N9" s="29">
        <f t="shared" si="1"/>
        <v>27827.34</v>
      </c>
      <c r="O9" s="28">
        <f t="shared" si="1"/>
        <v>27827.34</v>
      </c>
      <c r="P9" s="28">
        <f t="shared" si="1"/>
        <v>27782.969999999998</v>
      </c>
      <c r="Q9" s="28">
        <f t="shared" si="1"/>
        <v>27782.969999999998</v>
      </c>
      <c r="R9" s="28">
        <f t="shared" si="1"/>
        <v>27782.969999999998</v>
      </c>
      <c r="S9" s="28">
        <f t="shared" si="1"/>
        <v>27782.969999999998</v>
      </c>
      <c r="T9" s="28">
        <f t="shared" si="1"/>
        <v>27782.969999999998</v>
      </c>
      <c r="U9" s="28">
        <f t="shared" si="1"/>
        <v>27782.969999999998</v>
      </c>
      <c r="V9" s="28">
        <f t="shared" si="1"/>
        <v>27782.969999999998</v>
      </c>
      <c r="W9" s="28">
        <f t="shared" si="1"/>
        <v>19682.23</v>
      </c>
      <c r="X9" s="28">
        <f t="shared" si="1"/>
        <v>19682.23</v>
      </c>
      <c r="Y9" s="28">
        <f t="shared" si="1"/>
        <v>19682.23</v>
      </c>
      <c r="Z9" s="28">
        <f t="shared" si="1"/>
        <v>19682.23</v>
      </c>
      <c r="AA9" s="30">
        <f t="shared" si="1"/>
        <v>602236.03</v>
      </c>
      <c r="AB9" s="25"/>
      <c r="AC9" s="22"/>
    </row>
    <row r="10" spans="1:29" x14ac:dyDescent="0.2">
      <c r="A10" s="27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31"/>
      <c r="AB10" s="25"/>
      <c r="AC10" s="22"/>
    </row>
    <row r="11" spans="1:29" x14ac:dyDescent="0.2">
      <c r="A11" s="32"/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6"/>
      <c r="AB11" s="25"/>
      <c r="AC11" s="22"/>
    </row>
    <row r="12" spans="1:29" ht="5.0999999999999996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1:29" x14ac:dyDescent="0.2">
      <c r="A13" s="39"/>
      <c r="B13" s="2"/>
      <c r="C13" s="2"/>
      <c r="D13" s="2"/>
      <c r="E13" s="2"/>
      <c r="F13" s="2"/>
      <c r="G13" s="2"/>
      <c r="H13" s="2"/>
      <c r="I13" s="2"/>
      <c r="J13" s="2"/>
      <c r="K13" s="40"/>
      <c r="L13" s="40"/>
      <c r="M13" s="40"/>
      <c r="N13" s="41"/>
      <c r="O13" s="40"/>
      <c r="P13" s="40"/>
      <c r="Q13" s="40"/>
      <c r="R13" s="40"/>
      <c r="S13" s="40"/>
      <c r="T13" s="40"/>
      <c r="U13" s="2"/>
      <c r="V13" s="2"/>
      <c r="W13" s="2"/>
      <c r="X13" s="2"/>
      <c r="Y13" s="2"/>
      <c r="Z13" s="2"/>
      <c r="AA13" s="5"/>
    </row>
    <row r="14" spans="1:29" x14ac:dyDescent="0.2">
      <c r="A14" s="8" t="s">
        <v>11</v>
      </c>
      <c r="C14" s="42" t="s">
        <v>12</v>
      </c>
      <c r="N14" s="43"/>
      <c r="O14" s="42" t="s">
        <v>13</v>
      </c>
      <c r="AA14" s="11"/>
    </row>
    <row r="15" spans="1:29" x14ac:dyDescent="0.2">
      <c r="A15" s="8"/>
      <c r="C15" s="9">
        <v>44378</v>
      </c>
      <c r="D15" s="9">
        <v>44409</v>
      </c>
      <c r="E15" s="9">
        <v>44440</v>
      </c>
      <c r="F15" s="9">
        <v>44470</v>
      </c>
      <c r="G15" s="9">
        <v>44501</v>
      </c>
      <c r="H15" s="9">
        <v>44531</v>
      </c>
      <c r="I15" s="9">
        <v>44562</v>
      </c>
      <c r="J15" s="9">
        <v>44593</v>
      </c>
      <c r="K15" s="9">
        <v>44621</v>
      </c>
      <c r="L15" s="9">
        <v>44652</v>
      </c>
      <c r="M15" s="9">
        <v>44682</v>
      </c>
      <c r="N15" s="10">
        <v>44713</v>
      </c>
      <c r="O15" s="9">
        <v>44743</v>
      </c>
      <c r="P15" s="9">
        <v>44774</v>
      </c>
      <c r="Q15" s="9">
        <v>44805</v>
      </c>
      <c r="R15" s="9">
        <v>44835</v>
      </c>
      <c r="S15" s="9">
        <v>44866</v>
      </c>
      <c r="T15" s="9">
        <v>44896</v>
      </c>
      <c r="U15" s="9">
        <v>44927</v>
      </c>
      <c r="V15" s="9">
        <v>44958</v>
      </c>
      <c r="W15" s="9">
        <v>44986</v>
      </c>
      <c r="X15" s="9">
        <v>45017</v>
      </c>
      <c r="Y15" s="9">
        <v>45047</v>
      </c>
      <c r="Z15" s="9">
        <v>45078</v>
      </c>
      <c r="AA15" s="11"/>
    </row>
    <row r="16" spans="1:29" s="19" customFormat="1" ht="25.5" x14ac:dyDescent="0.2">
      <c r="A16" s="12" t="s">
        <v>3</v>
      </c>
      <c r="B16" s="13" t="s">
        <v>4</v>
      </c>
      <c r="C16" s="14">
        <v>1</v>
      </c>
      <c r="D16" s="14">
        <v>2</v>
      </c>
      <c r="E16" s="14">
        <v>3</v>
      </c>
      <c r="F16" s="14">
        <v>4</v>
      </c>
      <c r="G16" s="14">
        <v>5</v>
      </c>
      <c r="H16" s="14">
        <v>6</v>
      </c>
      <c r="I16" s="14">
        <v>7</v>
      </c>
      <c r="J16" s="14">
        <v>8</v>
      </c>
      <c r="K16" s="14">
        <v>9</v>
      </c>
      <c r="L16" s="14">
        <v>10</v>
      </c>
      <c r="M16" s="14">
        <v>11</v>
      </c>
      <c r="N16" s="15">
        <v>12</v>
      </c>
      <c r="O16" s="16">
        <v>13</v>
      </c>
      <c r="P16" s="16">
        <v>14</v>
      </c>
      <c r="Q16" s="16">
        <v>15</v>
      </c>
      <c r="R16" s="16">
        <v>16</v>
      </c>
      <c r="S16" s="16">
        <v>17</v>
      </c>
      <c r="T16" s="16">
        <v>18</v>
      </c>
      <c r="U16" s="16">
        <v>19</v>
      </c>
      <c r="V16" s="16">
        <v>20</v>
      </c>
      <c r="W16" s="16">
        <v>21</v>
      </c>
      <c r="X16" s="16">
        <v>22</v>
      </c>
      <c r="Y16" s="16">
        <v>23</v>
      </c>
      <c r="Z16" s="16">
        <v>24</v>
      </c>
      <c r="AA16" s="17" t="s">
        <v>5</v>
      </c>
      <c r="AB16" s="18"/>
    </row>
    <row r="17" spans="1:29" x14ac:dyDescent="0.2">
      <c r="A17" s="20">
        <v>902235</v>
      </c>
      <c r="B17" s="21" t="s">
        <v>7</v>
      </c>
      <c r="C17" s="22">
        <v>6340.6</v>
      </c>
      <c r="D17" s="22">
        <v>6340.6</v>
      </c>
      <c r="E17" s="22">
        <v>6340.6</v>
      </c>
      <c r="F17" s="22">
        <v>6340.6</v>
      </c>
      <c r="G17" s="22">
        <v>6340.6</v>
      </c>
      <c r="H17" s="22">
        <v>6340.6</v>
      </c>
      <c r="I17" s="22">
        <v>6340.6</v>
      </c>
      <c r="J17" s="22">
        <v>6340.6</v>
      </c>
      <c r="K17" s="22">
        <v>6340.6</v>
      </c>
      <c r="L17" s="22">
        <v>6340.6</v>
      </c>
      <c r="M17" s="22"/>
      <c r="N17" s="23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4">
        <f>SUM(C17:Z17)</f>
        <v>63405.999999999993</v>
      </c>
      <c r="AB17" s="25"/>
      <c r="AC17" s="22"/>
    </row>
    <row r="18" spans="1:29" x14ac:dyDescent="0.2">
      <c r="A18" s="44">
        <v>902266</v>
      </c>
      <c r="B18" s="21" t="s">
        <v>8</v>
      </c>
      <c r="C18" s="22">
        <v>8841.9699999999993</v>
      </c>
      <c r="D18" s="22">
        <v>8841.9699999999993</v>
      </c>
      <c r="E18" s="22">
        <v>8841.9699999999993</v>
      </c>
      <c r="F18" s="22">
        <v>8841.9699999999993</v>
      </c>
      <c r="G18" s="22">
        <v>8841.9699999999993</v>
      </c>
      <c r="H18" s="22">
        <v>8841.9699999999993</v>
      </c>
      <c r="I18" s="22">
        <v>8841.9699999999993</v>
      </c>
      <c r="J18" s="22">
        <v>8841.9699999999993</v>
      </c>
      <c r="K18" s="22">
        <v>8841.9699999999993</v>
      </c>
      <c r="L18" s="22">
        <v>8841.9699999999993</v>
      </c>
      <c r="M18" s="22">
        <v>8841.9699999999993</v>
      </c>
      <c r="N18" s="23">
        <v>8841.9699999999993</v>
      </c>
      <c r="O18" s="22">
        <v>8841.9699999999993</v>
      </c>
      <c r="P18" s="22">
        <v>8841.9699999999993</v>
      </c>
      <c r="Q18" s="22">
        <v>8841.9699999999993</v>
      </c>
      <c r="R18" s="22">
        <v>8841.9699999999993</v>
      </c>
      <c r="S18" s="22">
        <v>8841.9699999999993</v>
      </c>
      <c r="T18" s="22">
        <v>8841.9699999999993</v>
      </c>
      <c r="U18" s="22"/>
      <c r="V18" s="22"/>
      <c r="W18" s="22"/>
      <c r="X18" s="22"/>
      <c r="Y18" s="22"/>
      <c r="Z18" s="22"/>
      <c r="AA18" s="24">
        <f t="shared" ref="AA18:AA23" si="2">SUM(C18:Z18)</f>
        <v>159155.46</v>
      </c>
      <c r="AB18" s="25"/>
      <c r="AC18" s="22"/>
    </row>
    <row r="19" spans="1:29" x14ac:dyDescent="0.2">
      <c r="A19" s="20">
        <v>902461</v>
      </c>
      <c r="B19" s="21" t="s">
        <v>9</v>
      </c>
      <c r="C19" s="22">
        <v>3272.91</v>
      </c>
      <c r="D19" s="22">
        <v>3272.91</v>
      </c>
      <c r="E19" s="22">
        <v>3272.91</v>
      </c>
      <c r="F19" s="22">
        <v>3272.91</v>
      </c>
      <c r="G19" s="22">
        <v>3272.91</v>
      </c>
      <c r="H19" s="22">
        <v>3272.91</v>
      </c>
      <c r="I19" s="22">
        <v>3272.91</v>
      </c>
      <c r="J19" s="22">
        <v>3272.91</v>
      </c>
      <c r="K19" s="22">
        <v>3272.91</v>
      </c>
      <c r="L19" s="22">
        <v>3272.91</v>
      </c>
      <c r="M19" s="22">
        <v>3272.91</v>
      </c>
      <c r="N19" s="23">
        <v>3272.91</v>
      </c>
      <c r="O19" s="22">
        <v>3272.91</v>
      </c>
      <c r="P19" s="22">
        <v>3272.91</v>
      </c>
      <c r="Q19" s="22">
        <v>3272.91</v>
      </c>
      <c r="R19" s="22">
        <v>3272.91</v>
      </c>
      <c r="S19" s="22">
        <v>3272.91</v>
      </c>
      <c r="T19" s="22">
        <v>3272.91</v>
      </c>
      <c r="U19" s="22">
        <v>3272.91</v>
      </c>
      <c r="V19" s="22">
        <v>3272.91</v>
      </c>
      <c r="W19" s="22">
        <v>3272.91</v>
      </c>
      <c r="X19" s="22">
        <v>3272.91</v>
      </c>
      <c r="Y19" s="22">
        <v>3272.91</v>
      </c>
      <c r="Z19" s="22">
        <v>3272.91</v>
      </c>
      <c r="AA19" s="24">
        <f t="shared" si="2"/>
        <v>78549.84000000004</v>
      </c>
      <c r="AB19" s="25"/>
      <c r="AC19" s="22"/>
    </row>
    <row r="20" spans="1:29" x14ac:dyDescent="0.2">
      <c r="A20" s="44">
        <v>902561</v>
      </c>
      <c r="B20" s="45" t="s">
        <v>14</v>
      </c>
      <c r="C20" s="22"/>
      <c r="D20" s="22"/>
      <c r="E20" s="22"/>
      <c r="F20" s="22"/>
      <c r="G20" s="22"/>
      <c r="H20" s="22"/>
      <c r="I20" s="22">
        <v>9792.93</v>
      </c>
      <c r="J20" s="22">
        <v>9792.93</v>
      </c>
      <c r="K20" s="22">
        <v>9792.93</v>
      </c>
      <c r="L20" s="22">
        <v>9792.93</v>
      </c>
      <c r="M20" s="22">
        <v>9792.93</v>
      </c>
      <c r="N20" s="23">
        <v>9792.93</v>
      </c>
      <c r="O20" s="22">
        <v>10125.39</v>
      </c>
      <c r="P20" s="22">
        <v>10125.39</v>
      </c>
      <c r="Q20" s="22">
        <v>10125.39</v>
      </c>
      <c r="R20" s="22">
        <v>10125.39</v>
      </c>
      <c r="S20" s="22">
        <v>10125.39</v>
      </c>
      <c r="T20" s="22">
        <v>10125.39</v>
      </c>
      <c r="U20" s="22">
        <v>10125.39</v>
      </c>
      <c r="V20" s="22">
        <v>10125.39</v>
      </c>
      <c r="W20" s="22">
        <v>10125.39</v>
      </c>
      <c r="X20" s="22">
        <v>10125.39</v>
      </c>
      <c r="Y20" s="22">
        <v>10125.39</v>
      </c>
      <c r="Z20" s="22">
        <v>10125.39</v>
      </c>
      <c r="AA20" s="24">
        <f t="shared" si="2"/>
        <v>180262.26000000007</v>
      </c>
      <c r="AB20" s="25"/>
      <c r="AC20" s="22"/>
    </row>
    <row r="21" spans="1:29" x14ac:dyDescent="0.2">
      <c r="A21" s="44">
        <v>902561</v>
      </c>
      <c r="B21" s="45" t="s">
        <v>15</v>
      </c>
      <c r="C21" s="22"/>
      <c r="D21" s="22"/>
      <c r="E21" s="22"/>
      <c r="F21" s="22"/>
      <c r="G21" s="22"/>
      <c r="H21" s="22"/>
      <c r="I21" s="22"/>
      <c r="J21" s="22"/>
      <c r="K21" s="22">
        <v>1598.37</v>
      </c>
      <c r="L21" s="22">
        <v>1598.37</v>
      </c>
      <c r="M21" s="22">
        <v>1598.37</v>
      </c>
      <c r="N21" s="23">
        <v>1598.37</v>
      </c>
      <c r="O21" s="22">
        <v>1598.37</v>
      </c>
      <c r="P21" s="22">
        <v>1598.37</v>
      </c>
      <c r="Q21" s="22">
        <v>1598.37</v>
      </c>
      <c r="R21" s="22">
        <v>1598.37</v>
      </c>
      <c r="S21" s="22">
        <v>1708.97</v>
      </c>
      <c r="T21" s="22">
        <v>1708.97</v>
      </c>
      <c r="U21" s="22">
        <v>1708.97</v>
      </c>
      <c r="V21" s="22">
        <v>1708.97</v>
      </c>
      <c r="W21" s="22">
        <v>1708.97</v>
      </c>
      <c r="X21" s="22">
        <v>1708.97</v>
      </c>
      <c r="Y21" s="22">
        <v>1708.97</v>
      </c>
      <c r="Z21" s="22">
        <v>1708.97</v>
      </c>
      <c r="AA21" s="24">
        <f t="shared" si="2"/>
        <v>26458.720000000005</v>
      </c>
      <c r="AB21" s="25"/>
      <c r="AC21" s="22"/>
    </row>
    <row r="22" spans="1:29" s="50" customFormat="1" x14ac:dyDescent="0.2">
      <c r="A22" s="44">
        <v>902702</v>
      </c>
      <c r="B22" s="45" t="s">
        <v>16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7"/>
      <c r="O22" s="46"/>
      <c r="P22" s="46"/>
      <c r="Q22" s="46"/>
      <c r="R22" s="46"/>
      <c r="S22" s="46"/>
      <c r="T22" s="46">
        <v>16467.14</v>
      </c>
      <c r="U22" s="46">
        <v>16467.14</v>
      </c>
      <c r="V22" s="46">
        <v>16467.14</v>
      </c>
      <c r="W22" s="46">
        <v>16467.14</v>
      </c>
      <c r="X22" s="46">
        <v>16467.14</v>
      </c>
      <c r="Y22" s="46">
        <v>16467.14</v>
      </c>
      <c r="Z22" s="46">
        <v>16467.14</v>
      </c>
      <c r="AA22" s="48">
        <f t="shared" si="2"/>
        <v>115269.98</v>
      </c>
      <c r="AB22" s="49"/>
      <c r="AC22" s="46"/>
    </row>
    <row r="23" spans="1:29" x14ac:dyDescent="0.2">
      <c r="A23" s="26" t="s">
        <v>10</v>
      </c>
      <c r="C23" s="22">
        <v>864.5</v>
      </c>
      <c r="D23" s="22">
        <v>864.5</v>
      </c>
      <c r="E23" s="22">
        <v>864.5</v>
      </c>
      <c r="F23" s="22">
        <v>864.5</v>
      </c>
      <c r="G23" s="22">
        <v>864.5</v>
      </c>
      <c r="H23" s="22">
        <v>864.5</v>
      </c>
      <c r="I23" s="22">
        <v>1275.75</v>
      </c>
      <c r="J23" s="22">
        <v>1275.75</v>
      </c>
      <c r="K23" s="22">
        <v>1275.75</v>
      </c>
      <c r="L23" s="22">
        <v>1275.75</v>
      </c>
      <c r="M23" s="22">
        <v>960.75</v>
      </c>
      <c r="N23" s="23">
        <v>960.75</v>
      </c>
      <c r="O23" s="22">
        <v>960.75</v>
      </c>
      <c r="P23" s="22">
        <v>960.75</v>
      </c>
      <c r="Q23" s="22">
        <v>960.75</v>
      </c>
      <c r="R23" s="22">
        <v>960.75</v>
      </c>
      <c r="S23" s="22">
        <v>960.75</v>
      </c>
      <c r="T23" s="22">
        <v>1449</v>
      </c>
      <c r="U23" s="22">
        <v>1449</v>
      </c>
      <c r="V23" s="22">
        <v>1449</v>
      </c>
      <c r="W23" s="22">
        <v>1449</v>
      </c>
      <c r="X23" s="22">
        <v>1449</v>
      </c>
      <c r="Y23" s="22">
        <v>1449</v>
      </c>
      <c r="Z23" s="22">
        <v>1449</v>
      </c>
      <c r="AA23" s="24">
        <f t="shared" si="2"/>
        <v>27158.25</v>
      </c>
      <c r="AB23" s="25"/>
      <c r="AC23" s="22"/>
    </row>
    <row r="24" spans="1:29" x14ac:dyDescent="0.2">
      <c r="A24" s="27"/>
      <c r="C24" s="28">
        <f t="shared" ref="C24:AA24" si="3">SUM(C17:C23)</f>
        <v>19319.98</v>
      </c>
      <c r="D24" s="28">
        <f t="shared" si="3"/>
        <v>19319.98</v>
      </c>
      <c r="E24" s="28">
        <f t="shared" si="3"/>
        <v>19319.98</v>
      </c>
      <c r="F24" s="28">
        <f t="shared" si="3"/>
        <v>19319.98</v>
      </c>
      <c r="G24" s="28">
        <f t="shared" si="3"/>
        <v>19319.98</v>
      </c>
      <c r="H24" s="28">
        <f t="shared" si="3"/>
        <v>19319.98</v>
      </c>
      <c r="I24" s="28">
        <f t="shared" si="3"/>
        <v>29524.16</v>
      </c>
      <c r="J24" s="28">
        <f t="shared" si="3"/>
        <v>29524.16</v>
      </c>
      <c r="K24" s="28">
        <f t="shared" si="3"/>
        <v>31122.53</v>
      </c>
      <c r="L24" s="28">
        <f t="shared" si="3"/>
        <v>31122.53</v>
      </c>
      <c r="M24" s="28">
        <f t="shared" si="3"/>
        <v>24466.929999999997</v>
      </c>
      <c r="N24" s="29">
        <f t="shared" si="3"/>
        <v>24466.929999999997</v>
      </c>
      <c r="O24" s="28">
        <f t="shared" si="3"/>
        <v>24799.389999999996</v>
      </c>
      <c r="P24" s="28">
        <f t="shared" si="3"/>
        <v>24799.389999999996</v>
      </c>
      <c r="Q24" s="28">
        <f t="shared" si="3"/>
        <v>24799.389999999996</v>
      </c>
      <c r="R24" s="28">
        <f t="shared" si="3"/>
        <v>24799.389999999996</v>
      </c>
      <c r="S24" s="28">
        <f t="shared" si="3"/>
        <v>24909.989999999998</v>
      </c>
      <c r="T24" s="28">
        <f t="shared" si="3"/>
        <v>41865.379999999997</v>
      </c>
      <c r="U24" s="28">
        <f t="shared" si="3"/>
        <v>33023.409999999996</v>
      </c>
      <c r="V24" s="28">
        <f t="shared" si="3"/>
        <v>33023.409999999996</v>
      </c>
      <c r="W24" s="28">
        <f t="shared" si="3"/>
        <v>33023.409999999996</v>
      </c>
      <c r="X24" s="28">
        <f t="shared" si="3"/>
        <v>33023.409999999996</v>
      </c>
      <c r="Y24" s="28">
        <f t="shared" si="3"/>
        <v>33023.409999999996</v>
      </c>
      <c r="Z24" s="28">
        <f t="shared" si="3"/>
        <v>33023.409999999996</v>
      </c>
      <c r="AA24" s="30">
        <f t="shared" si="3"/>
        <v>650260.51000000013</v>
      </c>
      <c r="AB24" s="25"/>
      <c r="AC24" s="22"/>
    </row>
    <row r="25" spans="1:29" x14ac:dyDescent="0.2">
      <c r="A25" s="27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51" t="s">
        <v>25</v>
      </c>
      <c r="AA25" s="52">
        <f>ROUND((AA24-AA9),-3)</f>
        <v>48000</v>
      </c>
      <c r="AB25" s="25"/>
      <c r="AC25" s="22"/>
    </row>
    <row r="26" spans="1:29" x14ac:dyDescent="0.2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4"/>
      <c r="L26" s="34"/>
      <c r="M26" s="34"/>
      <c r="N26" s="35"/>
      <c r="O26" s="34"/>
      <c r="P26" s="34"/>
      <c r="Q26" s="34"/>
      <c r="R26" s="34"/>
      <c r="S26" s="34"/>
      <c r="T26" s="34"/>
      <c r="U26" s="33"/>
      <c r="V26" s="33"/>
      <c r="W26" s="33"/>
      <c r="X26" s="33"/>
      <c r="Y26" s="33"/>
      <c r="Z26" s="33"/>
      <c r="AA26" s="53"/>
    </row>
    <row r="27" spans="1:29" ht="5.0999999999999996" customHeigh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8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spans="1:29" x14ac:dyDescent="0.2">
      <c r="A28" s="3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5"/>
    </row>
    <row r="29" spans="1:29" x14ac:dyDescent="0.2">
      <c r="A29" s="8" t="s">
        <v>17</v>
      </c>
      <c r="C29" s="42" t="s">
        <v>18</v>
      </c>
      <c r="N29" s="43"/>
      <c r="O29" s="42" t="s">
        <v>19</v>
      </c>
      <c r="AA29" s="11"/>
    </row>
    <row r="30" spans="1:29" x14ac:dyDescent="0.2">
      <c r="A30" s="8"/>
      <c r="C30" s="9">
        <v>45108</v>
      </c>
      <c r="D30" s="9">
        <v>45139</v>
      </c>
      <c r="E30" s="9">
        <v>45170</v>
      </c>
      <c r="F30" s="9">
        <v>45200</v>
      </c>
      <c r="G30" s="9">
        <v>45231</v>
      </c>
      <c r="H30" s="9">
        <v>45261</v>
      </c>
      <c r="I30" s="9">
        <v>45292</v>
      </c>
      <c r="J30" s="9">
        <v>45323</v>
      </c>
      <c r="K30" s="9">
        <v>45352</v>
      </c>
      <c r="L30" s="9">
        <v>45383</v>
      </c>
      <c r="M30" s="9">
        <v>45413</v>
      </c>
      <c r="N30" s="10">
        <v>45444</v>
      </c>
      <c r="O30" s="9">
        <v>45474</v>
      </c>
      <c r="P30" s="9">
        <v>45505</v>
      </c>
      <c r="Q30" s="9">
        <v>45536</v>
      </c>
      <c r="R30" s="9">
        <v>45566</v>
      </c>
      <c r="S30" s="9">
        <v>45597</v>
      </c>
      <c r="T30" s="9">
        <v>45627</v>
      </c>
      <c r="U30" s="9">
        <v>45658</v>
      </c>
      <c r="V30" s="9">
        <v>45689</v>
      </c>
      <c r="W30" s="9">
        <v>45717</v>
      </c>
      <c r="X30" s="9">
        <v>45748</v>
      </c>
      <c r="Y30" s="9">
        <v>45778</v>
      </c>
      <c r="Z30" s="9">
        <v>45809</v>
      </c>
      <c r="AA30" s="11"/>
    </row>
    <row r="31" spans="1:29" s="19" customFormat="1" ht="25.5" x14ac:dyDescent="0.2">
      <c r="A31" s="12" t="s">
        <v>3</v>
      </c>
      <c r="B31" s="13" t="s">
        <v>4</v>
      </c>
      <c r="C31" s="14">
        <v>1</v>
      </c>
      <c r="D31" s="14">
        <v>2</v>
      </c>
      <c r="E31" s="14">
        <v>3</v>
      </c>
      <c r="F31" s="14">
        <v>4</v>
      </c>
      <c r="G31" s="14">
        <v>5</v>
      </c>
      <c r="H31" s="14">
        <v>6</v>
      </c>
      <c r="I31" s="14">
        <v>7</v>
      </c>
      <c r="J31" s="14">
        <v>8</v>
      </c>
      <c r="K31" s="14">
        <v>9</v>
      </c>
      <c r="L31" s="14">
        <v>10</v>
      </c>
      <c r="M31" s="14">
        <v>11</v>
      </c>
      <c r="N31" s="15">
        <v>12</v>
      </c>
      <c r="O31" s="16">
        <v>13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16">
        <v>21</v>
      </c>
      <c r="X31" s="16">
        <v>22</v>
      </c>
      <c r="Y31" s="16">
        <v>23</v>
      </c>
      <c r="Z31" s="16">
        <v>24</v>
      </c>
      <c r="AA31" s="17" t="s">
        <v>5</v>
      </c>
      <c r="AB31" s="18"/>
    </row>
    <row r="32" spans="1:29" x14ac:dyDescent="0.2">
      <c r="A32" s="44">
        <v>902461</v>
      </c>
      <c r="B32" s="21" t="s">
        <v>9</v>
      </c>
      <c r="C32" s="22">
        <v>3272.91</v>
      </c>
      <c r="D32" s="22">
        <v>3272.91</v>
      </c>
      <c r="E32" s="22">
        <v>3272.91</v>
      </c>
      <c r="F32" s="22">
        <v>3272.91</v>
      </c>
      <c r="G32" s="22">
        <v>3272.91</v>
      </c>
      <c r="H32" s="22">
        <v>3272.91</v>
      </c>
      <c r="I32" s="22">
        <v>3272.91</v>
      </c>
      <c r="J32" s="22">
        <v>3272.91</v>
      </c>
      <c r="K32" s="22">
        <v>3272.91</v>
      </c>
      <c r="L32" s="22">
        <v>3272.91</v>
      </c>
      <c r="M32" s="22"/>
      <c r="N32" s="23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4">
        <f t="shared" ref="AA32:AA38" si="4">SUM(C32:Z32)</f>
        <v>32729.1</v>
      </c>
      <c r="AB32" s="25"/>
      <c r="AC32" s="22"/>
    </row>
    <row r="33" spans="1:29" x14ac:dyDescent="0.2">
      <c r="A33" s="20">
        <v>902561</v>
      </c>
      <c r="B33" s="21" t="s">
        <v>14</v>
      </c>
      <c r="C33" s="22">
        <v>10125.39</v>
      </c>
      <c r="D33" s="22">
        <v>10125.39</v>
      </c>
      <c r="E33" s="22">
        <v>10125.39</v>
      </c>
      <c r="F33" s="22">
        <v>10125.39</v>
      </c>
      <c r="G33" s="22">
        <v>10125.39</v>
      </c>
      <c r="H33" s="22">
        <v>10125.39</v>
      </c>
      <c r="I33" s="22">
        <v>10125.39</v>
      </c>
      <c r="J33" s="22">
        <v>10125.39</v>
      </c>
      <c r="K33" s="22">
        <v>10125.39</v>
      </c>
      <c r="L33" s="22">
        <v>10125.39</v>
      </c>
      <c r="M33" s="22">
        <v>10125.39</v>
      </c>
      <c r="N33" s="23">
        <v>10125.39</v>
      </c>
      <c r="O33" s="22">
        <v>10125.39</v>
      </c>
      <c r="P33" s="22">
        <v>10125.39</v>
      </c>
      <c r="Q33" s="22">
        <v>10125.39</v>
      </c>
      <c r="R33" s="22">
        <v>10125.39</v>
      </c>
      <c r="S33" s="22">
        <v>10125.39</v>
      </c>
      <c r="T33" s="22">
        <v>10125.39</v>
      </c>
      <c r="U33" s="22">
        <v>10125.39</v>
      </c>
      <c r="V33" s="22">
        <v>10125.39</v>
      </c>
      <c r="W33" s="22">
        <v>10125.39</v>
      </c>
      <c r="X33" s="22">
        <v>10125.39</v>
      </c>
      <c r="Y33" s="22">
        <v>10125.39</v>
      </c>
      <c r="Z33" s="22">
        <v>10125.39</v>
      </c>
      <c r="AA33" s="24">
        <f t="shared" si="4"/>
        <v>243009.36000000016</v>
      </c>
      <c r="AB33" s="25"/>
      <c r="AC33" s="22"/>
    </row>
    <row r="34" spans="1:29" x14ac:dyDescent="0.2">
      <c r="A34" s="44">
        <v>902561</v>
      </c>
      <c r="B34" s="45" t="s">
        <v>15</v>
      </c>
      <c r="C34" s="22">
        <v>1708.96</v>
      </c>
      <c r="D34" s="22">
        <v>1708.96</v>
      </c>
      <c r="E34" s="22">
        <v>1708.96</v>
      </c>
      <c r="F34" s="22">
        <v>1708.96</v>
      </c>
      <c r="G34" s="22">
        <v>1708.96</v>
      </c>
      <c r="H34" s="22">
        <v>1708.96</v>
      </c>
      <c r="I34" s="22">
        <v>1708.96</v>
      </c>
      <c r="J34" s="22">
        <v>1708.96</v>
      </c>
      <c r="K34" s="22">
        <v>1708.96</v>
      </c>
      <c r="L34" s="22">
        <v>1708.96</v>
      </c>
      <c r="M34" s="22">
        <v>1708.96</v>
      </c>
      <c r="N34" s="23">
        <v>1708.96</v>
      </c>
      <c r="O34" s="22">
        <v>1708.96</v>
      </c>
      <c r="P34" s="22">
        <v>1708.96</v>
      </c>
      <c r="Q34" s="22">
        <v>1708.96</v>
      </c>
      <c r="R34" s="22">
        <v>1708.96</v>
      </c>
      <c r="S34" s="22">
        <v>1708.96</v>
      </c>
      <c r="T34" s="22">
        <v>1708.96</v>
      </c>
      <c r="U34" s="22">
        <v>1708.96</v>
      </c>
      <c r="V34" s="22">
        <v>1708.96</v>
      </c>
      <c r="W34" s="22">
        <v>1708.96</v>
      </c>
      <c r="X34" s="22">
        <v>1708.96</v>
      </c>
      <c r="Y34" s="22">
        <v>1708.96</v>
      </c>
      <c r="Z34" s="22">
        <v>1708.96</v>
      </c>
      <c r="AA34" s="24">
        <f t="shared" si="4"/>
        <v>41015.039999999986</v>
      </c>
      <c r="AB34" s="25"/>
      <c r="AC34" s="22"/>
    </row>
    <row r="35" spans="1:29" x14ac:dyDescent="0.2">
      <c r="A35" s="44">
        <v>902702</v>
      </c>
      <c r="B35" s="45" t="s">
        <v>16</v>
      </c>
      <c r="C35" s="46">
        <v>15895.33</v>
      </c>
      <c r="D35" s="46">
        <v>15895.33</v>
      </c>
      <c r="E35" s="46">
        <v>15895.33</v>
      </c>
      <c r="F35" s="46">
        <v>15895.33</v>
      </c>
      <c r="G35" s="46">
        <v>15895.33</v>
      </c>
      <c r="H35" s="46">
        <v>15895.33</v>
      </c>
      <c r="I35" s="46">
        <v>15895.33</v>
      </c>
      <c r="J35" s="46">
        <v>15895.33</v>
      </c>
      <c r="K35" s="46">
        <v>15895.33</v>
      </c>
      <c r="L35" s="46">
        <v>15895.33</v>
      </c>
      <c r="M35" s="46">
        <v>15895.33</v>
      </c>
      <c r="N35" s="47">
        <v>15895.33</v>
      </c>
      <c r="O35" s="46">
        <v>15895.33</v>
      </c>
      <c r="P35" s="46">
        <v>15895.33</v>
      </c>
      <c r="Q35" s="46">
        <v>15895.33</v>
      </c>
      <c r="R35" s="46">
        <v>15895.33</v>
      </c>
      <c r="S35" s="46">
        <v>15895.33</v>
      </c>
      <c r="T35" s="46">
        <v>15895.33</v>
      </c>
      <c r="U35" s="46">
        <v>15895.33</v>
      </c>
      <c r="V35" s="46">
        <v>15895.33</v>
      </c>
      <c r="W35" s="46">
        <v>15895.33</v>
      </c>
      <c r="X35" s="46">
        <v>15895.33</v>
      </c>
      <c r="Y35" s="46">
        <v>15895.33</v>
      </c>
      <c r="Z35" s="46">
        <v>15895.33</v>
      </c>
      <c r="AA35" s="24">
        <f t="shared" si="4"/>
        <v>381487.92000000004</v>
      </c>
      <c r="AB35" s="25"/>
      <c r="AC35" s="22"/>
    </row>
    <row r="36" spans="1:29" x14ac:dyDescent="0.2">
      <c r="A36" s="44">
        <v>902793</v>
      </c>
      <c r="B36" s="45" t="s">
        <v>20</v>
      </c>
      <c r="C36" s="22"/>
      <c r="D36" s="22"/>
      <c r="E36" s="22"/>
      <c r="F36" s="22"/>
      <c r="G36" s="22"/>
      <c r="H36" s="22"/>
      <c r="I36" s="22">
        <v>17177.849999999999</v>
      </c>
      <c r="J36" s="22">
        <v>17177.849999999999</v>
      </c>
      <c r="K36" s="22">
        <v>17177.849999999999</v>
      </c>
      <c r="L36" s="22">
        <v>17177.849999999999</v>
      </c>
      <c r="M36" s="22">
        <v>17177.849999999999</v>
      </c>
      <c r="N36" s="23">
        <v>17177.849999999999</v>
      </c>
      <c r="O36" s="22">
        <v>16818.37</v>
      </c>
      <c r="P36" s="22">
        <v>16818.37</v>
      </c>
      <c r="Q36" s="22">
        <v>16818.37</v>
      </c>
      <c r="R36" s="22">
        <v>16818.37</v>
      </c>
      <c r="S36" s="22">
        <v>16818.37</v>
      </c>
      <c r="T36" s="22">
        <v>16818.37</v>
      </c>
      <c r="U36" s="22">
        <v>16818.37</v>
      </c>
      <c r="V36" s="22">
        <v>16818.37</v>
      </c>
      <c r="W36" s="22">
        <v>16818.37</v>
      </c>
      <c r="X36" s="22">
        <v>16818.37</v>
      </c>
      <c r="Y36" s="22">
        <v>16818.37</v>
      </c>
      <c r="Z36" s="22">
        <v>16818.37</v>
      </c>
      <c r="AA36" s="24">
        <f t="shared" si="4"/>
        <v>304887.53999999998</v>
      </c>
      <c r="AB36" s="25"/>
      <c r="AC36" s="22"/>
    </row>
    <row r="37" spans="1:29" x14ac:dyDescent="0.2">
      <c r="A37" s="44">
        <v>902847</v>
      </c>
      <c r="B37" s="45" t="s">
        <v>21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7"/>
      <c r="O37" s="46">
        <v>12877.07</v>
      </c>
      <c r="P37" s="46">
        <v>12877.07</v>
      </c>
      <c r="Q37" s="46">
        <v>12877.07</v>
      </c>
      <c r="R37" s="46">
        <v>12877.07</v>
      </c>
      <c r="S37" s="46">
        <v>12877.07</v>
      </c>
      <c r="T37" s="46">
        <v>12877.07</v>
      </c>
      <c r="U37" s="46">
        <v>12877.07</v>
      </c>
      <c r="V37" s="46">
        <v>12877.07</v>
      </c>
      <c r="W37" s="46">
        <v>12877.07</v>
      </c>
      <c r="X37" s="46">
        <v>12877.07</v>
      </c>
      <c r="Y37" s="46">
        <v>12877.07</v>
      </c>
      <c r="Z37" s="46">
        <v>12877.07</v>
      </c>
      <c r="AA37" s="24">
        <f t="shared" si="4"/>
        <v>154524.84000000003</v>
      </c>
      <c r="AB37" s="25"/>
      <c r="AC37" s="22"/>
    </row>
    <row r="38" spans="1:29" x14ac:dyDescent="0.2">
      <c r="A38" s="26" t="s">
        <v>10</v>
      </c>
      <c r="C38" s="22">
        <v>1030.75</v>
      </c>
      <c r="D38" s="22">
        <v>1030.75</v>
      </c>
      <c r="E38" s="22">
        <v>1030.75</v>
      </c>
      <c r="F38" s="22">
        <v>1030.75</v>
      </c>
      <c r="G38" s="22">
        <v>1030.75</v>
      </c>
      <c r="H38" s="22">
        <v>1030.75</v>
      </c>
      <c r="I38" s="22">
        <v>1513.75</v>
      </c>
      <c r="J38" s="22">
        <v>1513.75</v>
      </c>
      <c r="K38" s="22">
        <v>1513.75</v>
      </c>
      <c r="L38" s="22">
        <v>1513.75</v>
      </c>
      <c r="M38" s="22">
        <v>1382.5</v>
      </c>
      <c r="N38" s="23">
        <v>1382.5</v>
      </c>
      <c r="O38" s="22">
        <v>1680</v>
      </c>
      <c r="P38" s="22">
        <v>1680</v>
      </c>
      <c r="Q38" s="22">
        <v>1680</v>
      </c>
      <c r="R38" s="22">
        <v>1680</v>
      </c>
      <c r="S38" s="22">
        <v>1680</v>
      </c>
      <c r="T38" s="22">
        <v>1680</v>
      </c>
      <c r="U38" s="22">
        <v>1680</v>
      </c>
      <c r="V38" s="22">
        <v>1680</v>
      </c>
      <c r="W38" s="22">
        <v>1680</v>
      </c>
      <c r="X38" s="22">
        <v>1680</v>
      </c>
      <c r="Y38" s="22">
        <v>1680</v>
      </c>
      <c r="Z38" s="22">
        <v>1680</v>
      </c>
      <c r="AA38" s="24">
        <f t="shared" si="4"/>
        <v>35164.5</v>
      </c>
      <c r="AB38" s="25"/>
      <c r="AC38" s="22"/>
    </row>
    <row r="39" spans="1:29" x14ac:dyDescent="0.2">
      <c r="A39" s="27"/>
      <c r="C39" s="28">
        <f t="shared" ref="C39:AA39" si="5">SUM(C32:C38)</f>
        <v>32033.339999999997</v>
      </c>
      <c r="D39" s="28">
        <f t="shared" si="5"/>
        <v>32033.339999999997</v>
      </c>
      <c r="E39" s="28">
        <f t="shared" si="5"/>
        <v>32033.339999999997</v>
      </c>
      <c r="F39" s="28">
        <f t="shared" si="5"/>
        <v>32033.339999999997</v>
      </c>
      <c r="G39" s="28">
        <f t="shared" si="5"/>
        <v>32033.339999999997</v>
      </c>
      <c r="H39" s="28">
        <f t="shared" si="5"/>
        <v>32033.339999999997</v>
      </c>
      <c r="I39" s="28">
        <f t="shared" si="5"/>
        <v>49694.189999999995</v>
      </c>
      <c r="J39" s="28">
        <f t="shared" si="5"/>
        <v>49694.189999999995</v>
      </c>
      <c r="K39" s="28">
        <f t="shared" si="5"/>
        <v>49694.189999999995</v>
      </c>
      <c r="L39" s="28">
        <f t="shared" si="5"/>
        <v>49694.189999999995</v>
      </c>
      <c r="M39" s="28">
        <f t="shared" si="5"/>
        <v>46290.03</v>
      </c>
      <c r="N39" s="29">
        <f t="shared" si="5"/>
        <v>46290.03</v>
      </c>
      <c r="O39" s="28">
        <f t="shared" si="5"/>
        <v>59105.120000000003</v>
      </c>
      <c r="P39" s="28">
        <f t="shared" si="5"/>
        <v>59105.120000000003</v>
      </c>
      <c r="Q39" s="28">
        <f t="shared" si="5"/>
        <v>59105.120000000003</v>
      </c>
      <c r="R39" s="28">
        <f t="shared" si="5"/>
        <v>59105.120000000003</v>
      </c>
      <c r="S39" s="28">
        <f t="shared" si="5"/>
        <v>59105.120000000003</v>
      </c>
      <c r="T39" s="28">
        <f t="shared" si="5"/>
        <v>59105.120000000003</v>
      </c>
      <c r="U39" s="28">
        <f t="shared" si="5"/>
        <v>59105.120000000003</v>
      </c>
      <c r="V39" s="28">
        <f t="shared" si="5"/>
        <v>59105.120000000003</v>
      </c>
      <c r="W39" s="28">
        <f t="shared" si="5"/>
        <v>59105.120000000003</v>
      </c>
      <c r="X39" s="28">
        <f t="shared" si="5"/>
        <v>59105.120000000003</v>
      </c>
      <c r="Y39" s="28">
        <f t="shared" si="5"/>
        <v>59105.120000000003</v>
      </c>
      <c r="Z39" s="28">
        <f t="shared" si="5"/>
        <v>59105.120000000003</v>
      </c>
      <c r="AA39" s="30">
        <f t="shared" si="5"/>
        <v>1192818.3000000003</v>
      </c>
      <c r="AB39" s="25"/>
      <c r="AC39" s="22"/>
    </row>
    <row r="40" spans="1:29" x14ac:dyDescent="0.2">
      <c r="A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51" t="s">
        <v>26</v>
      </c>
      <c r="AA40" s="52">
        <f>ROUND((AA39-AA24),-3)</f>
        <v>543000</v>
      </c>
      <c r="AB40" s="25"/>
      <c r="AC40" s="22"/>
    </row>
    <row r="41" spans="1:29" x14ac:dyDescent="0.2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4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53"/>
    </row>
    <row r="42" spans="1:29" ht="5.0999999999999996" customHeigh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8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1:29" x14ac:dyDescent="0.2">
      <c r="A43" s="39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5"/>
    </row>
    <row r="44" spans="1:29" x14ac:dyDescent="0.2">
      <c r="A44" s="8" t="s">
        <v>22</v>
      </c>
      <c r="C44" s="42" t="s">
        <v>23</v>
      </c>
      <c r="N44" s="43"/>
      <c r="O44" s="42" t="s">
        <v>24</v>
      </c>
      <c r="AA44" s="11"/>
    </row>
    <row r="45" spans="1:29" x14ac:dyDescent="0.2">
      <c r="A45" s="8"/>
      <c r="C45" s="9">
        <v>45839</v>
      </c>
      <c r="D45" s="9">
        <v>45870</v>
      </c>
      <c r="E45" s="9">
        <v>45901</v>
      </c>
      <c r="F45" s="9">
        <v>45931</v>
      </c>
      <c r="G45" s="9">
        <v>45962</v>
      </c>
      <c r="H45" s="9">
        <v>45992</v>
      </c>
      <c r="I45" s="9">
        <v>46023</v>
      </c>
      <c r="J45" s="9">
        <v>46054</v>
      </c>
      <c r="K45" s="9">
        <v>46082</v>
      </c>
      <c r="L45" s="9">
        <v>46113</v>
      </c>
      <c r="M45" s="9">
        <v>46143</v>
      </c>
      <c r="N45" s="10">
        <v>46174</v>
      </c>
      <c r="O45" s="9">
        <v>46204</v>
      </c>
      <c r="P45" s="9">
        <v>46235</v>
      </c>
      <c r="Q45" s="9">
        <v>46266</v>
      </c>
      <c r="R45" s="9">
        <v>46296</v>
      </c>
      <c r="S45" s="9">
        <v>46327</v>
      </c>
      <c r="T45" s="9">
        <v>46357</v>
      </c>
      <c r="U45" s="9">
        <v>46388</v>
      </c>
      <c r="V45" s="9">
        <v>46419</v>
      </c>
      <c r="W45" s="9">
        <v>46447</v>
      </c>
      <c r="X45" s="9">
        <v>46478</v>
      </c>
      <c r="Y45" s="9">
        <v>46508</v>
      </c>
      <c r="Z45" s="9">
        <v>46539</v>
      </c>
      <c r="AA45" s="11"/>
    </row>
    <row r="46" spans="1:29" s="19" customFormat="1" ht="25.5" x14ac:dyDescent="0.2">
      <c r="A46" s="12" t="s">
        <v>3</v>
      </c>
      <c r="B46" s="13" t="s">
        <v>4</v>
      </c>
      <c r="C46" s="14">
        <v>1</v>
      </c>
      <c r="D46" s="14">
        <v>2</v>
      </c>
      <c r="E46" s="14">
        <v>3</v>
      </c>
      <c r="F46" s="14">
        <v>4</v>
      </c>
      <c r="G46" s="14">
        <v>5</v>
      </c>
      <c r="H46" s="14">
        <v>6</v>
      </c>
      <c r="I46" s="14">
        <v>7</v>
      </c>
      <c r="J46" s="14">
        <v>8</v>
      </c>
      <c r="K46" s="14">
        <v>9</v>
      </c>
      <c r="L46" s="14">
        <v>10</v>
      </c>
      <c r="M46" s="14">
        <v>11</v>
      </c>
      <c r="N46" s="15">
        <v>12</v>
      </c>
      <c r="O46" s="16">
        <v>13</v>
      </c>
      <c r="P46" s="16">
        <v>14</v>
      </c>
      <c r="Q46" s="16">
        <v>15</v>
      </c>
      <c r="R46" s="16">
        <v>16</v>
      </c>
      <c r="S46" s="16">
        <v>17</v>
      </c>
      <c r="T46" s="16">
        <v>18</v>
      </c>
      <c r="U46" s="16">
        <v>19</v>
      </c>
      <c r="V46" s="16">
        <v>20</v>
      </c>
      <c r="W46" s="16">
        <v>21</v>
      </c>
      <c r="X46" s="16">
        <v>22</v>
      </c>
      <c r="Y46" s="16">
        <v>23</v>
      </c>
      <c r="Z46" s="16">
        <v>24</v>
      </c>
      <c r="AA46" s="17" t="s">
        <v>5</v>
      </c>
      <c r="AB46" s="18"/>
    </row>
    <row r="47" spans="1:29" x14ac:dyDescent="0.2">
      <c r="A47" s="20">
        <v>902561</v>
      </c>
      <c r="B47" s="21" t="s">
        <v>14</v>
      </c>
      <c r="C47" s="22">
        <v>10125.39</v>
      </c>
      <c r="D47" s="22">
        <v>10125.39</v>
      </c>
      <c r="E47" s="22">
        <v>10125.39</v>
      </c>
      <c r="F47" s="22">
        <v>10125.39</v>
      </c>
      <c r="G47" s="22">
        <v>10125.39</v>
      </c>
      <c r="H47" s="22">
        <v>10125.39</v>
      </c>
      <c r="I47" s="22"/>
      <c r="J47" s="22"/>
      <c r="K47" s="22"/>
      <c r="L47" s="22"/>
      <c r="M47" s="22"/>
      <c r="N47" s="23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4">
        <f t="shared" ref="AA47:AA52" si="6">SUM(C47:Z47)</f>
        <v>60752.34</v>
      </c>
      <c r="AB47" s="25"/>
      <c r="AC47" s="22"/>
    </row>
    <row r="48" spans="1:29" x14ac:dyDescent="0.2">
      <c r="A48" s="44">
        <v>902561</v>
      </c>
      <c r="B48" s="45" t="s">
        <v>15</v>
      </c>
      <c r="C48" s="22">
        <v>1708.96</v>
      </c>
      <c r="D48" s="22">
        <v>1708.96</v>
      </c>
      <c r="E48" s="22">
        <v>1708.96</v>
      </c>
      <c r="F48" s="22">
        <v>1708.96</v>
      </c>
      <c r="G48" s="22">
        <v>1708.96</v>
      </c>
      <c r="H48" s="22">
        <v>1708.96</v>
      </c>
      <c r="I48" s="22">
        <v>1708.96</v>
      </c>
      <c r="J48" s="22">
        <v>1708.96</v>
      </c>
      <c r="K48" s="22"/>
      <c r="L48" s="22"/>
      <c r="M48" s="22"/>
      <c r="N48" s="23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4">
        <f t="shared" si="6"/>
        <v>13671.679999999997</v>
      </c>
      <c r="AB48" s="25"/>
      <c r="AC48" s="22"/>
    </row>
    <row r="49" spans="1:29" x14ac:dyDescent="0.2">
      <c r="A49" s="44">
        <v>902702</v>
      </c>
      <c r="B49" s="45" t="s">
        <v>16</v>
      </c>
      <c r="C49" s="46">
        <v>15895.33</v>
      </c>
      <c r="D49" s="46">
        <v>15895.33</v>
      </c>
      <c r="E49" s="46">
        <v>15895.33</v>
      </c>
      <c r="F49" s="46">
        <v>15895.33</v>
      </c>
      <c r="G49" s="46">
        <v>15895.33</v>
      </c>
      <c r="H49" s="46">
        <v>15895.33</v>
      </c>
      <c r="I49" s="46">
        <v>15895.33</v>
      </c>
      <c r="J49" s="46">
        <v>15895.33</v>
      </c>
      <c r="K49" s="46">
        <v>15895.33</v>
      </c>
      <c r="L49" s="46">
        <v>15895.33</v>
      </c>
      <c r="M49" s="46">
        <v>15895.33</v>
      </c>
      <c r="N49" s="47">
        <v>15895.33</v>
      </c>
      <c r="O49" s="46">
        <v>15895.33</v>
      </c>
      <c r="P49" s="46">
        <v>15895.33</v>
      </c>
      <c r="Q49" s="46">
        <v>15895.33</v>
      </c>
      <c r="R49" s="46">
        <v>15895.33</v>
      </c>
      <c r="S49" s="46">
        <v>15895.33</v>
      </c>
      <c r="T49" s="46"/>
      <c r="U49" s="46"/>
      <c r="V49" s="46"/>
      <c r="W49" s="46"/>
      <c r="X49" s="46"/>
      <c r="Y49" s="46"/>
      <c r="Z49" s="46"/>
      <c r="AA49" s="24">
        <f t="shared" si="6"/>
        <v>270220.60999999993</v>
      </c>
      <c r="AB49" s="25"/>
      <c r="AC49" s="22"/>
    </row>
    <row r="50" spans="1:29" x14ac:dyDescent="0.2">
      <c r="A50" s="44">
        <v>902793</v>
      </c>
      <c r="B50" s="45" t="s">
        <v>20</v>
      </c>
      <c r="C50" s="22">
        <v>16818.37</v>
      </c>
      <c r="D50" s="22">
        <v>17177.849999999999</v>
      </c>
      <c r="E50" s="22">
        <v>17177.849999999999</v>
      </c>
      <c r="F50" s="22">
        <v>17177.849999999999</v>
      </c>
      <c r="G50" s="22">
        <v>17177.849999999999</v>
      </c>
      <c r="H50" s="22">
        <v>17177.849999999999</v>
      </c>
      <c r="I50" s="22">
        <v>17177.849999999999</v>
      </c>
      <c r="J50" s="22">
        <v>17177.849999999999</v>
      </c>
      <c r="K50" s="22">
        <v>17177.849999999999</v>
      </c>
      <c r="L50" s="22">
        <v>17177.849999999999</v>
      </c>
      <c r="M50" s="22">
        <v>17177.849999999999</v>
      </c>
      <c r="N50" s="23">
        <v>17177.849999999999</v>
      </c>
      <c r="O50" s="22">
        <v>17177.849999999999</v>
      </c>
      <c r="P50" s="22">
        <v>17177.849999999999</v>
      </c>
      <c r="Q50" s="22">
        <v>17177.849999999999</v>
      </c>
      <c r="R50" s="22">
        <v>17177.849999999999</v>
      </c>
      <c r="S50" s="22">
        <v>17177.849999999999</v>
      </c>
      <c r="T50" s="22">
        <v>17177.849999999999</v>
      </c>
      <c r="U50" s="22">
        <v>17177.849999999999</v>
      </c>
      <c r="V50" s="22">
        <v>17177.849999999999</v>
      </c>
      <c r="W50" s="22">
        <v>17177.849999999999</v>
      </c>
      <c r="X50" s="22">
        <v>17177.849999999999</v>
      </c>
      <c r="Y50" s="22">
        <v>17177.849999999999</v>
      </c>
      <c r="Z50" s="22">
        <v>17177.849999999999</v>
      </c>
      <c r="AA50" s="24">
        <f t="shared" si="6"/>
        <v>411908.91999999987</v>
      </c>
      <c r="AB50" s="25"/>
      <c r="AC50" s="22"/>
    </row>
    <row r="51" spans="1:29" x14ac:dyDescent="0.2">
      <c r="A51" s="44">
        <v>902847</v>
      </c>
      <c r="B51" s="45" t="s">
        <v>21</v>
      </c>
      <c r="C51" s="22">
        <v>12877.07</v>
      </c>
      <c r="D51" s="22">
        <v>12877.07</v>
      </c>
      <c r="E51" s="22">
        <v>12877.07</v>
      </c>
      <c r="F51" s="22">
        <v>12877.07</v>
      </c>
      <c r="G51" s="22">
        <v>12877.07</v>
      </c>
      <c r="H51" s="22">
        <v>12877.07</v>
      </c>
      <c r="I51" s="22">
        <v>12877.07</v>
      </c>
      <c r="J51" s="22">
        <v>12877.07</v>
      </c>
      <c r="K51" s="22">
        <v>12877.07</v>
      </c>
      <c r="L51" s="22">
        <v>12877.07</v>
      </c>
      <c r="M51" s="22">
        <v>12877.07</v>
      </c>
      <c r="N51" s="23">
        <v>12877.07</v>
      </c>
      <c r="O51" s="22">
        <v>12877.07</v>
      </c>
      <c r="P51" s="22">
        <v>12877.07</v>
      </c>
      <c r="Q51" s="22">
        <v>12877.07</v>
      </c>
      <c r="R51" s="22">
        <v>12877.07</v>
      </c>
      <c r="S51" s="22">
        <v>12877.07</v>
      </c>
      <c r="T51" s="22">
        <v>12877.07</v>
      </c>
      <c r="U51" s="22">
        <v>12877.07</v>
      </c>
      <c r="V51" s="22">
        <v>12877.07</v>
      </c>
      <c r="W51" s="22">
        <v>12877.07</v>
      </c>
      <c r="X51" s="22">
        <v>12877.07</v>
      </c>
      <c r="Y51" s="22">
        <v>12877.07</v>
      </c>
      <c r="Z51" s="22">
        <v>12877.07</v>
      </c>
      <c r="AA51" s="24">
        <f t="shared" si="6"/>
        <v>309049.68000000011</v>
      </c>
      <c r="AB51" s="25"/>
      <c r="AC51" s="22"/>
    </row>
    <row r="52" spans="1:29" x14ac:dyDescent="0.2">
      <c r="A52" s="26" t="s">
        <v>10</v>
      </c>
      <c r="C52" s="22">
        <v>1680</v>
      </c>
      <c r="D52" s="22">
        <v>1680</v>
      </c>
      <c r="E52" s="22">
        <v>1680</v>
      </c>
      <c r="F52" s="22">
        <v>1680</v>
      </c>
      <c r="G52" s="22">
        <v>1680</v>
      </c>
      <c r="H52" s="22">
        <v>1680</v>
      </c>
      <c r="I52" s="55">
        <f t="shared" ref="I52:Z52" si="7">ROUND(SUM(I47:I51)*0.0315,2)</f>
        <v>1501.27</v>
      </c>
      <c r="J52" s="55">
        <f t="shared" si="7"/>
        <v>1501.27</v>
      </c>
      <c r="K52" s="55">
        <f t="shared" si="7"/>
        <v>1447.43</v>
      </c>
      <c r="L52" s="55">
        <f t="shared" si="7"/>
        <v>1447.43</v>
      </c>
      <c r="M52" s="55">
        <f t="shared" si="7"/>
        <v>1447.43</v>
      </c>
      <c r="N52" s="56">
        <f t="shared" si="7"/>
        <v>1447.43</v>
      </c>
      <c r="O52" s="55">
        <f t="shared" si="7"/>
        <v>1447.43</v>
      </c>
      <c r="P52" s="55">
        <f t="shared" si="7"/>
        <v>1447.43</v>
      </c>
      <c r="Q52" s="55">
        <f t="shared" si="7"/>
        <v>1447.43</v>
      </c>
      <c r="R52" s="55">
        <f t="shared" si="7"/>
        <v>1447.43</v>
      </c>
      <c r="S52" s="55">
        <f t="shared" si="7"/>
        <v>1447.43</v>
      </c>
      <c r="T52" s="55">
        <f t="shared" si="7"/>
        <v>946.73</v>
      </c>
      <c r="U52" s="55">
        <f t="shared" si="7"/>
        <v>946.73</v>
      </c>
      <c r="V52" s="55">
        <f t="shared" si="7"/>
        <v>946.73</v>
      </c>
      <c r="W52" s="55">
        <f t="shared" si="7"/>
        <v>946.73</v>
      </c>
      <c r="X52" s="55">
        <f t="shared" si="7"/>
        <v>946.73</v>
      </c>
      <c r="Y52" s="55">
        <f t="shared" si="7"/>
        <v>946.73</v>
      </c>
      <c r="Z52" s="55">
        <f t="shared" si="7"/>
        <v>946.73</v>
      </c>
      <c r="AA52" s="24">
        <f t="shared" si="6"/>
        <v>32736.52</v>
      </c>
      <c r="AB52" s="25"/>
      <c r="AC52" s="22"/>
    </row>
    <row r="53" spans="1:29" x14ac:dyDescent="0.2">
      <c r="A53" s="27"/>
      <c r="C53" s="28">
        <f t="shared" ref="C53:AA53" si="8">SUM(C47:C52)</f>
        <v>59105.120000000003</v>
      </c>
      <c r="D53" s="28">
        <f t="shared" si="8"/>
        <v>59464.6</v>
      </c>
      <c r="E53" s="28">
        <f t="shared" si="8"/>
        <v>59464.6</v>
      </c>
      <c r="F53" s="28">
        <f t="shared" si="8"/>
        <v>59464.6</v>
      </c>
      <c r="G53" s="28">
        <f t="shared" si="8"/>
        <v>59464.6</v>
      </c>
      <c r="H53" s="28">
        <f t="shared" si="8"/>
        <v>59464.6</v>
      </c>
      <c r="I53" s="28">
        <f t="shared" si="8"/>
        <v>49160.479999999996</v>
      </c>
      <c r="J53" s="28">
        <f t="shared" si="8"/>
        <v>49160.479999999996</v>
      </c>
      <c r="K53" s="28">
        <f t="shared" si="8"/>
        <v>47397.68</v>
      </c>
      <c r="L53" s="28">
        <f t="shared" si="8"/>
        <v>47397.68</v>
      </c>
      <c r="M53" s="28">
        <f t="shared" si="8"/>
        <v>47397.68</v>
      </c>
      <c r="N53" s="29">
        <f t="shared" si="8"/>
        <v>47397.68</v>
      </c>
      <c r="O53" s="28">
        <f t="shared" si="8"/>
        <v>47397.68</v>
      </c>
      <c r="P53" s="28">
        <f t="shared" si="8"/>
        <v>47397.68</v>
      </c>
      <c r="Q53" s="28">
        <f t="shared" si="8"/>
        <v>47397.68</v>
      </c>
      <c r="R53" s="28">
        <f t="shared" si="8"/>
        <v>47397.68</v>
      </c>
      <c r="S53" s="28">
        <f t="shared" si="8"/>
        <v>47397.68</v>
      </c>
      <c r="T53" s="28">
        <f t="shared" si="8"/>
        <v>31001.649999999998</v>
      </c>
      <c r="U53" s="28">
        <f t="shared" si="8"/>
        <v>31001.649999999998</v>
      </c>
      <c r="V53" s="28">
        <f t="shared" si="8"/>
        <v>31001.649999999998</v>
      </c>
      <c r="W53" s="28">
        <f t="shared" si="8"/>
        <v>31001.649999999998</v>
      </c>
      <c r="X53" s="28">
        <f t="shared" si="8"/>
        <v>31001.649999999998</v>
      </c>
      <c r="Y53" s="28">
        <f t="shared" si="8"/>
        <v>31001.649999999998</v>
      </c>
      <c r="Z53" s="28">
        <f t="shared" si="8"/>
        <v>31001.649999999998</v>
      </c>
      <c r="AA53" s="30">
        <f t="shared" si="8"/>
        <v>1098339.75</v>
      </c>
      <c r="AB53" s="25"/>
      <c r="AC53" s="22"/>
    </row>
    <row r="54" spans="1:29" x14ac:dyDescent="0.2">
      <c r="A54" s="2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9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1" t="s">
        <v>27</v>
      </c>
      <c r="AA54" s="52">
        <f>ROUND((AA53-AA39),-3)</f>
        <v>-94000</v>
      </c>
      <c r="AB54" s="25"/>
      <c r="AC54" s="22"/>
    </row>
    <row r="55" spans="1:29" x14ac:dyDescent="0.2">
      <c r="A55" s="32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54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53"/>
    </row>
    <row r="57" spans="1:29" ht="38.25" x14ac:dyDescent="0.2">
      <c r="V57" s="57" t="s">
        <v>28</v>
      </c>
      <c r="W57" s="57" t="s">
        <v>29</v>
      </c>
      <c r="X57" s="57" t="s">
        <v>30</v>
      </c>
      <c r="Y57" s="57" t="s">
        <v>31</v>
      </c>
      <c r="Z57" s="57" t="s">
        <v>32</v>
      </c>
      <c r="AA57" s="57" t="s">
        <v>33</v>
      </c>
    </row>
    <row r="58" spans="1:29" x14ac:dyDescent="0.2">
      <c r="V58" s="58" t="s">
        <v>0</v>
      </c>
      <c r="W58" s="59">
        <v>650000</v>
      </c>
      <c r="X58" s="59">
        <v>0</v>
      </c>
      <c r="Y58" s="59">
        <f t="shared" ref="Y58:Y61" si="9">W58+X58</f>
        <v>650000</v>
      </c>
      <c r="Z58" s="59">
        <f>AA9</f>
        <v>602236.03</v>
      </c>
      <c r="AA58" s="59">
        <f t="shared" ref="AA58:AA61" si="10">Y58-Z58</f>
        <v>47763.969999999972</v>
      </c>
    </row>
    <row r="59" spans="1:29" x14ac:dyDescent="0.2">
      <c r="V59" s="58" t="s">
        <v>11</v>
      </c>
      <c r="W59" s="59">
        <f t="shared" ref="W59:W61" si="11">Y58</f>
        <v>650000</v>
      </c>
      <c r="X59" s="59">
        <v>0</v>
      </c>
      <c r="Y59" s="59">
        <f t="shared" si="9"/>
        <v>650000</v>
      </c>
      <c r="Z59" s="59">
        <f>AA24</f>
        <v>650260.51000000013</v>
      </c>
      <c r="AA59" s="59">
        <f t="shared" si="10"/>
        <v>-260.51000000012573</v>
      </c>
    </row>
    <row r="60" spans="1:29" x14ac:dyDescent="0.2">
      <c r="V60" s="58" t="s">
        <v>17</v>
      </c>
      <c r="W60" s="59">
        <f t="shared" si="11"/>
        <v>650000</v>
      </c>
      <c r="X60" s="59">
        <v>0</v>
      </c>
      <c r="Y60" s="59">
        <f t="shared" si="9"/>
        <v>650000</v>
      </c>
      <c r="Z60" s="59">
        <f>AA39</f>
        <v>1192818.3000000003</v>
      </c>
      <c r="AA60" s="59">
        <f t="shared" si="10"/>
        <v>-542818.30000000028</v>
      </c>
    </row>
    <row r="61" spans="1:29" ht="13.5" x14ac:dyDescent="0.25">
      <c r="V61" s="75" t="s">
        <v>22</v>
      </c>
      <c r="W61" s="76">
        <f t="shared" si="11"/>
        <v>650000</v>
      </c>
      <c r="X61" s="76">
        <v>0</v>
      </c>
      <c r="Y61" s="76">
        <f t="shared" si="9"/>
        <v>650000</v>
      </c>
      <c r="Z61" s="77">
        <f>AA53</f>
        <v>1098339.75</v>
      </c>
      <c r="AA61" s="78">
        <f t="shared" si="10"/>
        <v>-448339.75</v>
      </c>
    </row>
    <row r="62" spans="1:29" x14ac:dyDescent="0.2">
      <c r="V62" s="60"/>
      <c r="W62" s="60"/>
      <c r="X62" s="60"/>
      <c r="Y62" s="60"/>
      <c r="Z62" s="60"/>
      <c r="AA62" s="60"/>
    </row>
    <row r="63" spans="1:29" x14ac:dyDescent="0.2">
      <c r="V63" s="60"/>
      <c r="W63" s="60"/>
      <c r="X63" s="60"/>
      <c r="Y63" s="60"/>
      <c r="Z63" s="60"/>
      <c r="AA63" s="60"/>
    </row>
    <row r="64" spans="1:29" x14ac:dyDescent="0.2">
      <c r="V64" s="61">
        <f>Z61</f>
        <v>1098339.75</v>
      </c>
      <c r="W64" s="62" t="s">
        <v>38</v>
      </c>
      <c r="X64" s="63"/>
      <c r="Y64" s="63"/>
      <c r="Z64" s="64"/>
      <c r="AA64" s="60"/>
    </row>
    <row r="65" spans="22:27" x14ac:dyDescent="0.2">
      <c r="V65" s="65">
        <f>Y61</f>
        <v>650000</v>
      </c>
      <c r="W65" s="72" t="s">
        <v>34</v>
      </c>
      <c r="X65" s="73"/>
      <c r="Y65" s="73"/>
      <c r="Z65" s="66"/>
      <c r="AA65" s="60"/>
    </row>
    <row r="66" spans="22:27" x14ac:dyDescent="0.2">
      <c r="V66" s="65">
        <f>V65-V64</f>
        <v>-448339.75</v>
      </c>
      <c r="W66" s="72" t="s">
        <v>35</v>
      </c>
      <c r="X66" s="73"/>
      <c r="Y66" s="73"/>
      <c r="Z66" s="66"/>
      <c r="AA66" s="60"/>
    </row>
    <row r="67" spans="22:27" x14ac:dyDescent="0.2">
      <c r="V67" s="67">
        <f>ROUND(-V66,-3)</f>
        <v>448000</v>
      </c>
      <c r="W67" s="74" t="s">
        <v>36</v>
      </c>
      <c r="X67" s="73"/>
      <c r="Y67" s="73"/>
      <c r="Z67" s="66"/>
      <c r="AA67" s="60"/>
    </row>
    <row r="68" spans="22:27" x14ac:dyDescent="0.2">
      <c r="V68" s="68">
        <f>V67/2</f>
        <v>224000</v>
      </c>
      <c r="W68" s="69" t="s">
        <v>37</v>
      </c>
      <c r="X68" s="70"/>
      <c r="Y68" s="70"/>
      <c r="Z68" s="71"/>
      <c r="AA68" s="60"/>
    </row>
    <row r="69" spans="22:27" x14ac:dyDescent="0.2">
      <c r="AA69" s="6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5DD26AA61AEC438713239C5D34F7C5" ma:contentTypeVersion="16" ma:contentTypeDescription="Create a new document." ma:contentTypeScope="" ma:versionID="1fb0566d8a4954479f3bd8d7c9a28fd4">
  <xsd:schema xmlns:xsd="http://www.w3.org/2001/XMLSchema" xmlns:xs="http://www.w3.org/2001/XMLSchema" xmlns:p="http://schemas.microsoft.com/office/2006/metadata/properties" xmlns:ns1="http://schemas.microsoft.com/sharepoint/v3" xmlns:ns2="735c679e-a73a-4d40-ac37-586f07e9723a" xmlns:ns3="97f38cb2-3311-4671-91cc-d9fdb7cb0538" targetNamespace="http://schemas.microsoft.com/office/2006/metadata/properties" ma:root="true" ma:fieldsID="cd8c5acd276e9ef91f9b424c7c3a19b7" ns1:_="" ns2:_="" ns3:_="">
    <xsd:import namespace="http://schemas.microsoft.com/sharepoint/v3"/>
    <xsd:import namespace="735c679e-a73a-4d40-ac37-586f07e9723a"/>
    <xsd:import namespace="97f38cb2-3311-4671-91cc-d9fdb7cb05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c679e-a73a-4d40-ac37-586f07e97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38cb2-3311-4671-91cc-d9fdb7cb05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be4743d-0d37-4ccb-b30a-2035d7d68785}" ma:internalName="TaxCatchAll" ma:showField="CatchAllData" ma:web="97f38cb2-3311-4671-91cc-d9fdb7cb05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7f38cb2-3311-4671-91cc-d9fdb7cb0538" xsi:nil="true"/>
    <lcf76f155ced4ddcb4097134ff3c332f xmlns="735c679e-a73a-4d40-ac37-586f07e9723a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C64119-10A2-402F-87E2-977F57A89C43}"/>
</file>

<file path=customXml/itemProps2.xml><?xml version="1.0" encoding="utf-8"?>
<ds:datastoreItem xmlns:ds="http://schemas.openxmlformats.org/officeDocument/2006/customXml" ds:itemID="{D8D29F6A-FB4E-40FA-9115-9AA2163A1596}"/>
</file>

<file path=customXml/itemProps3.xml><?xml version="1.0" encoding="utf-8"?>
<ds:datastoreItem xmlns:ds="http://schemas.openxmlformats.org/officeDocument/2006/customXml" ds:itemID="{0AF91705-7D27-4BB4-BA16-E209BA47D9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12203 Obj EH</vt:lpstr>
    </vt:vector>
  </TitlesOfParts>
  <Company>Washington State Parks and Recreation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Church, Van (PARKS)</dc:creator>
  <cp:lastModifiedBy>Church, Van (PARKS)</cp:lastModifiedBy>
  <dcterms:created xsi:type="dcterms:W3CDTF">2024-08-14T21:57:41Z</dcterms:created>
  <dcterms:modified xsi:type="dcterms:W3CDTF">2024-08-21T19:19:26Z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2024-08-14T21:58:22Z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430c02ae-4616-462c-815c-f23b7a6759a9</vt:lpwstr>
  </property>
  <property fmtid="{D5CDD505-2E9C-101B-9397-08002B2CF9AE}" pid="8" name="MSIP_Label_1520fa42-cf58-4c22-8b93-58cf1d3bd1cb_ContentBits">
    <vt:lpwstr>0</vt:lpwstr>
  </property>
  <property fmtid="{D5CDD505-2E9C-101B-9397-08002B2CF9AE}" pid="9" name="ContentTypeId">
    <vt:lpwstr>0x010100955DD26AA61AEC438713239C5D34F7C5</vt:lpwstr>
  </property>
</Properties>
</file>